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520" activeTab="0"/>
  </bookViews>
  <sheets>
    <sheet name="Temmuz 2023" sheetId="1" r:id="rId1"/>
  </sheets>
  <definedNames/>
  <calcPr fullCalcOnLoad="1"/>
</workbook>
</file>

<file path=xl/sharedStrings.xml><?xml version="1.0" encoding="utf-8"?>
<sst xmlns="http://schemas.openxmlformats.org/spreadsheetml/2006/main" count="215" uniqueCount="51">
  <si>
    <t>Oteller</t>
  </si>
  <si>
    <t>Restoranlar</t>
  </si>
  <si>
    <t>Diğer Turizm</t>
  </si>
  <si>
    <t>Kısa Vadeli Nakdi Krediler</t>
  </si>
  <si>
    <t>Orta ve Uzun Vadeli Nakdi Krediler</t>
  </si>
  <si>
    <t>Nakdi Krediler</t>
  </si>
  <si>
    <t>Takipteki Krediler</t>
  </si>
  <si>
    <t>Toplam Nakdi Krediler</t>
  </si>
  <si>
    <t>Gayri Nakdi Krediler</t>
  </si>
  <si>
    <t>2019 Yılı Ekim ayı</t>
  </si>
  <si>
    <t>2018 Yılı Ekim ayı</t>
  </si>
  <si>
    <t>Otel ve Restoranlar (Turizm)</t>
  </si>
  <si>
    <t>2013 Yılı Ekim ayı</t>
  </si>
  <si>
    <t>TÜM SEKTÖRLERİN KULLANDIĞI TOPLAM KREDİ</t>
  </si>
  <si>
    <t>TÜM KREDİLER İÇERİSİNDE TURİZMİN PAYI</t>
  </si>
  <si>
    <t xml:space="preserve">Otel ve Restoranlar (Turizm) </t>
  </si>
  <si>
    <t>2020 Yılı Ekim ayı</t>
  </si>
  <si>
    <t>2021 Yılı Ekim ayı</t>
  </si>
  <si>
    <t>Kaynak : BDDK</t>
  </si>
  <si>
    <t>Sektörel Kredi Dağılımı (bin TL)</t>
  </si>
  <si>
    <t>2021 Yılı Kasım ayı</t>
  </si>
  <si>
    <t>2021 Yılı Aralık ayı</t>
  </si>
  <si>
    <t>2022 Yılı Ocak ayı</t>
  </si>
  <si>
    <t>2022 Yılı Şubat ayı</t>
  </si>
  <si>
    <t>1 USD=13,8854 TL</t>
  </si>
  <si>
    <t>1 USD=13,3670 TL</t>
  </si>
  <si>
    <t>USD</t>
  </si>
  <si>
    <t>2022 Yılı Mart ayı</t>
  </si>
  <si>
    <t>1 USD=14,7852 TL</t>
  </si>
  <si>
    <t>2022 Yılı Nisan ayı</t>
  </si>
  <si>
    <t>2022 Yılı Haziran ayı</t>
  </si>
  <si>
    <t>2022 Yılı Mayıs ayı</t>
  </si>
  <si>
    <t>1 USD=16,4127 TL</t>
  </si>
  <si>
    <t>1 USD=14,9740 TL</t>
  </si>
  <si>
    <t>1 USD=14,6609 TL</t>
  </si>
  <si>
    <t>2022 Yılı Temmuz ayı</t>
  </si>
  <si>
    <t>1 USD=16,7155 TL</t>
  </si>
  <si>
    <t>1 USD=18,1805 TL</t>
  </si>
  <si>
    <t>2022 Yılı Eylül ayı</t>
  </si>
  <si>
    <t>2022 Yılı Ekim ayı</t>
  </si>
  <si>
    <t>1 USD=18,6123 TL</t>
  </si>
  <si>
    <t>2023 Yılı Ocak ayı</t>
  </si>
  <si>
    <t>1 USD=</t>
  </si>
  <si>
    <t>TL</t>
  </si>
  <si>
    <t>2023 Yılı Şubat ayı</t>
  </si>
  <si>
    <t>TÜROB TARAFINDAN, BDDK VERİLERİ DİKKATE ALINARAK HAZIRLANAN "TURİZM SEKTÖRÜNÜN KULLANDIĞI KREDİLER" RAPORU</t>
  </si>
  <si>
    <t>2023 Yılı Mart ayı</t>
  </si>
  <si>
    <t>2023 Yılı Nisan ayı</t>
  </si>
  <si>
    <t>2023 Yılı Mayıs ayı</t>
  </si>
  <si>
    <t>2023 Yılı Haziran ayı</t>
  </si>
  <si>
    <t>2023 Yılı Temmuz ayı</t>
  </si>
</sst>
</file>

<file path=xl/styles.xml><?xml version="1.0" encoding="utf-8"?>
<styleSheet xmlns="http://schemas.openxmlformats.org/spreadsheetml/2006/main">
  <numFmts count="14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.00\ &quot;₺&quot;_-;\-* #,##0.00\ &quot;₺&quot;_-;_-* &quot;-&quot;??\ &quot;₺&quot;_-;_-@_-"/>
  </numFmts>
  <fonts count="38">
    <font>
      <sz val="11"/>
      <color rgb="FF000000"/>
      <name val="Calibri"/>
      <family val="0"/>
    </font>
    <font>
      <sz val="11"/>
      <color indexed="8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20"/>
      <color indexed="10"/>
      <name val="Calibri"/>
      <family val="2"/>
    </font>
    <font>
      <sz val="11"/>
      <color theme="1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0"/>
      <name val="Calibri"/>
      <family val="2"/>
    </font>
    <font>
      <b/>
      <sz val="11"/>
      <color rgb="FF000000"/>
      <name val="Calibri"/>
      <family val="0"/>
    </font>
    <font>
      <sz val="20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 style="thin"/>
      <top style="thin"/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6" fillId="20" borderId="5" applyNumberFormat="0" applyAlignment="0" applyProtection="0"/>
    <xf numFmtId="0" fontId="27" fillId="21" borderId="6" applyNumberFormat="0" applyAlignment="0" applyProtection="0"/>
    <xf numFmtId="0" fontId="28" fillId="20" borderId="6" applyNumberFormat="0" applyAlignment="0" applyProtection="0"/>
    <xf numFmtId="0" fontId="29" fillId="22" borderId="7" applyNumberFormat="0" applyAlignment="0" applyProtection="0"/>
    <xf numFmtId="0" fontId="30" fillId="23" borderId="0" applyNumberFormat="0" applyBorder="0" applyAlignment="0" applyProtection="0"/>
    <xf numFmtId="0" fontId="31" fillId="24" borderId="0" applyNumberFormat="0" applyBorder="0" applyAlignment="0" applyProtection="0"/>
    <xf numFmtId="0" fontId="0" fillId="25" borderId="8" applyNumberFormat="0" applyFont="0" applyAlignment="0" applyProtection="0"/>
    <xf numFmtId="0" fontId="32" fillId="26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49" fontId="36" fillId="33" borderId="10" xfId="0" applyNumberFormat="1" applyFont="1" applyFill="1" applyBorder="1" applyAlignment="1">
      <alignment horizontal="center" vertical="center" wrapText="1"/>
    </xf>
    <xf numFmtId="3" fontId="0" fillId="0" borderId="10" xfId="0" applyNumberForma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49" fontId="0" fillId="11" borderId="10" xfId="0" applyNumberFormat="1" applyFill="1" applyBorder="1" applyAlignment="1">
      <alignment horizontal="center" vertical="center" wrapText="1"/>
    </xf>
    <xf numFmtId="10" fontId="0" fillId="11" borderId="10" xfId="0" applyNumberFormat="1" applyFill="1" applyBorder="1" applyAlignment="1">
      <alignment horizontal="center" vertical="center" wrapText="1"/>
    </xf>
    <xf numFmtId="49" fontId="0" fillId="8" borderId="10" xfId="0" applyNumberFormat="1" applyFill="1" applyBorder="1" applyAlignment="1">
      <alignment horizontal="center" vertical="center" wrapText="1"/>
    </xf>
    <xf numFmtId="3" fontId="0" fillId="8" borderId="10" xfId="0" applyNumberFormat="1" applyFill="1" applyBorder="1" applyAlignment="1">
      <alignment horizontal="center" vertical="center" wrapText="1"/>
    </xf>
    <xf numFmtId="49" fontId="36" fillId="33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3" fontId="0" fillId="8" borderId="10" xfId="0" applyNumberForma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36" fillId="33" borderId="11" xfId="0" applyNumberFormat="1" applyFont="1" applyFill="1" applyBorder="1" applyAlignment="1">
      <alignment horizontal="center" vertical="center" wrapText="1"/>
    </xf>
    <xf numFmtId="3" fontId="0" fillId="0" borderId="11" xfId="0" applyNumberFormat="1" applyBorder="1" applyAlignment="1">
      <alignment horizontal="center" vertical="center"/>
    </xf>
    <xf numFmtId="10" fontId="0" fillId="11" borderId="11" xfId="0" applyNumberFormat="1" applyFill="1" applyBorder="1" applyAlignment="1">
      <alignment horizontal="center" vertical="center" wrapText="1"/>
    </xf>
    <xf numFmtId="3" fontId="0" fillId="8" borderId="11" xfId="0" applyNumberFormat="1" applyFill="1" applyBorder="1" applyAlignment="1">
      <alignment horizontal="center" vertical="center"/>
    </xf>
    <xf numFmtId="49" fontId="36" fillId="33" borderId="12" xfId="0" applyNumberFormat="1" applyFont="1" applyFill="1" applyBorder="1" applyAlignment="1">
      <alignment horizontal="center" vertical="center" wrapText="1"/>
    </xf>
    <xf numFmtId="3" fontId="0" fillId="0" borderId="12" xfId="0" applyNumberFormat="1" applyBorder="1" applyAlignment="1">
      <alignment horizontal="center" vertical="center"/>
    </xf>
    <xf numFmtId="10" fontId="0" fillId="11" borderId="12" xfId="0" applyNumberFormat="1" applyFill="1" applyBorder="1" applyAlignment="1">
      <alignment horizontal="center" vertical="center" wrapText="1"/>
    </xf>
    <xf numFmtId="3" fontId="0" fillId="8" borderId="12" xfId="0" applyNumberFormat="1" applyFill="1" applyBorder="1" applyAlignment="1">
      <alignment horizontal="center" vertical="center"/>
    </xf>
    <xf numFmtId="3" fontId="0" fillId="0" borderId="13" xfId="0" applyNumberFormat="1" applyBorder="1" applyAlignment="1">
      <alignment horizontal="center" vertical="center"/>
    </xf>
    <xf numFmtId="10" fontId="0" fillId="11" borderId="13" xfId="0" applyNumberFormat="1" applyFill="1" applyBorder="1" applyAlignment="1">
      <alignment horizontal="center" vertical="center" wrapText="1"/>
    </xf>
    <xf numFmtId="3" fontId="0" fillId="8" borderId="13" xfId="0" applyNumberFormat="1" applyFill="1" applyBorder="1" applyAlignment="1">
      <alignment horizontal="center" vertical="center"/>
    </xf>
    <xf numFmtId="3" fontId="0" fillId="0" borderId="10" xfId="0" applyNumberFormat="1" applyBorder="1" applyAlignment="1">
      <alignment/>
    </xf>
    <xf numFmtId="3" fontId="0" fillId="8" borderId="10" xfId="0" applyNumberFormat="1" applyFill="1" applyBorder="1" applyAlignment="1">
      <alignment vertical="center" wrapText="1"/>
    </xf>
    <xf numFmtId="3" fontId="0" fillId="0" borderId="10" xfId="0" applyNumberFormat="1" applyBorder="1" applyAlignment="1">
      <alignment vertical="center"/>
    </xf>
    <xf numFmtId="3" fontId="0" fillId="8" borderId="10" xfId="0" applyNumberFormat="1" applyFill="1" applyBorder="1" applyAlignment="1">
      <alignment vertical="center"/>
    </xf>
    <xf numFmtId="0" fontId="0" fillId="34" borderId="12" xfId="0" applyFont="1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 wrapText="1"/>
    </xf>
    <xf numFmtId="17" fontId="0" fillId="34" borderId="10" xfId="0" applyNumberFormat="1" applyFill="1" applyBorder="1" applyAlignment="1">
      <alignment horizontal="center" vertical="center" wrapText="1"/>
    </xf>
    <xf numFmtId="17" fontId="0" fillId="34" borderId="10" xfId="0" applyNumberFormat="1" applyFont="1" applyFill="1" applyBorder="1" applyAlignment="1">
      <alignment horizontal="center" vertical="center" wrapText="1"/>
    </xf>
    <xf numFmtId="0" fontId="0" fillId="34" borderId="11" xfId="0" applyFill="1" applyBorder="1" applyAlignment="1">
      <alignment horizontal="center" vertical="center" wrapText="1"/>
    </xf>
    <xf numFmtId="0" fontId="37" fillId="7" borderId="14" xfId="0" applyFont="1" applyFill="1" applyBorder="1" applyAlignment="1">
      <alignment horizontal="center" vertic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65"/>
  <sheetViews>
    <sheetView tabSelected="1" zoomScalePageLayoutView="0" workbookViewId="0" topLeftCell="A1">
      <selection activeCell="C5" sqref="C5"/>
    </sheetView>
  </sheetViews>
  <sheetFormatPr defaultColWidth="9.140625" defaultRowHeight="15"/>
  <cols>
    <col min="1" max="1" width="38.8515625" style="13" customWidth="1"/>
    <col min="2" max="2" width="16.57421875" style="13" customWidth="1"/>
    <col min="3" max="3" width="15.140625" style="13" customWidth="1"/>
    <col min="4" max="4" width="14.28125" style="13" customWidth="1"/>
    <col min="5" max="5" width="14.7109375" style="13" customWidth="1"/>
    <col min="6" max="6" width="15.421875" style="13" customWidth="1"/>
    <col min="7" max="7" width="14.00390625" style="13" customWidth="1"/>
    <col min="8" max="8" width="12.421875" style="13" customWidth="1"/>
    <col min="9" max="9" width="12.140625" style="13" customWidth="1"/>
    <col min="10" max="10" width="13.421875" style="13" customWidth="1"/>
    <col min="11" max="11" width="12.140625" style="13" customWidth="1"/>
    <col min="12" max="12" width="11.00390625" style="13" customWidth="1"/>
    <col min="13" max="13" width="12.00390625" style="13" customWidth="1"/>
    <col min="14" max="14" width="9.140625" style="13" customWidth="1"/>
    <col min="15" max="15" width="6.8515625" style="13" customWidth="1"/>
    <col min="16" max="16" width="7.8515625" style="13" customWidth="1"/>
    <col min="17" max="17" width="3.421875" style="13" customWidth="1"/>
    <col min="18" max="16384" width="9.140625" style="13" customWidth="1"/>
  </cols>
  <sheetData>
    <row r="1" spans="1:13" ht="28.5" customHeight="1">
      <c r="A1" s="35" t="s">
        <v>45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</row>
    <row r="2" spans="1:13" ht="42.75" customHeight="1">
      <c r="A2" s="9" t="s">
        <v>19</v>
      </c>
      <c r="B2" s="1" t="s">
        <v>3</v>
      </c>
      <c r="C2" s="1" t="s">
        <v>4</v>
      </c>
      <c r="D2" s="1" t="s">
        <v>5</v>
      </c>
      <c r="E2" s="1" t="s">
        <v>6</v>
      </c>
      <c r="F2" s="1" t="s">
        <v>7</v>
      </c>
      <c r="G2" s="15" t="s">
        <v>8</v>
      </c>
      <c r="H2" s="19" t="s">
        <v>3</v>
      </c>
      <c r="I2" s="1" t="s">
        <v>4</v>
      </c>
      <c r="J2" s="1" t="s">
        <v>5</v>
      </c>
      <c r="K2" s="1" t="s">
        <v>6</v>
      </c>
      <c r="L2" s="1" t="s">
        <v>7</v>
      </c>
      <c r="M2" s="1" t="s">
        <v>8</v>
      </c>
    </row>
    <row r="3" spans="1:13" ht="26.25" customHeight="1">
      <c r="A3" s="33" t="s">
        <v>50</v>
      </c>
      <c r="B3" s="31"/>
      <c r="C3" s="31"/>
      <c r="D3" s="31"/>
      <c r="E3" s="31"/>
      <c r="F3" s="31"/>
      <c r="G3" s="34"/>
      <c r="H3" s="30" t="s">
        <v>26</v>
      </c>
      <c r="I3" s="31"/>
      <c r="J3" s="31"/>
      <c r="K3" s="31"/>
      <c r="L3" s="31"/>
      <c r="M3" s="31"/>
    </row>
    <row r="4" spans="1:17" ht="22.5" customHeight="1">
      <c r="A4" s="10" t="s">
        <v>15</v>
      </c>
      <c r="B4" s="26">
        <v>55592755</v>
      </c>
      <c r="C4" s="26">
        <v>259762196</v>
      </c>
      <c r="D4" s="26">
        <v>315354951</v>
      </c>
      <c r="E4" s="26">
        <v>6357964</v>
      </c>
      <c r="F4" s="26">
        <v>321712915</v>
      </c>
      <c r="G4" s="26">
        <v>45683808</v>
      </c>
      <c r="H4" s="20">
        <f>B4/P4</f>
        <v>2060410.3197017205</v>
      </c>
      <c r="I4" s="11">
        <f>C4/P4</f>
        <v>9627454.320383672</v>
      </c>
      <c r="J4" s="11">
        <f>D4/P4</f>
        <v>11687864.640085392</v>
      </c>
      <c r="K4" s="11">
        <f>E4/P4</f>
        <v>235642.47963411832</v>
      </c>
      <c r="L4" s="11">
        <f>F4/P4</f>
        <v>11923507.11971951</v>
      </c>
      <c r="M4" s="11">
        <f>G4/P4</f>
        <v>1693159.287509173</v>
      </c>
      <c r="O4" s="14" t="s">
        <v>42</v>
      </c>
      <c r="P4" s="14">
        <v>26.9814</v>
      </c>
      <c r="Q4" s="13" t="s">
        <v>43</v>
      </c>
    </row>
    <row r="5" spans="1:13" ht="21.75" customHeight="1">
      <c r="A5" s="10" t="s">
        <v>0</v>
      </c>
      <c r="B5" s="26">
        <v>37632163</v>
      </c>
      <c r="C5" s="26">
        <v>223234054</v>
      </c>
      <c r="D5" s="26">
        <v>260866217</v>
      </c>
      <c r="E5" s="26">
        <v>4488858</v>
      </c>
      <c r="F5" s="26">
        <v>265355075</v>
      </c>
      <c r="G5" s="26">
        <v>31720795</v>
      </c>
      <c r="H5" s="20">
        <f>B5/P4</f>
        <v>1394744.63889939</v>
      </c>
      <c r="I5" s="11">
        <f>C5/P4</f>
        <v>8273627.536006286</v>
      </c>
      <c r="J5" s="11">
        <f>D5/P4</f>
        <v>9668372.174905676</v>
      </c>
      <c r="K5" s="11">
        <f>E5/P4</f>
        <v>166368.60948653516</v>
      </c>
      <c r="L5" s="11">
        <f>F5/P4</f>
        <v>9834740.784392212</v>
      </c>
      <c r="M5" s="11">
        <f>G5/P4</f>
        <v>1175654.1543433624</v>
      </c>
    </row>
    <row r="6" spans="1:13" ht="19.5" customHeight="1">
      <c r="A6" s="10" t="s">
        <v>1</v>
      </c>
      <c r="B6" s="26">
        <v>11642093</v>
      </c>
      <c r="C6" s="26">
        <v>25644308</v>
      </c>
      <c r="D6" s="26">
        <v>37286401</v>
      </c>
      <c r="E6" s="26">
        <v>730397</v>
      </c>
      <c r="F6" s="26">
        <v>38016798</v>
      </c>
      <c r="G6" s="26">
        <v>5408098</v>
      </c>
      <c r="H6" s="20">
        <f>B5/P4</f>
        <v>1394744.63889939</v>
      </c>
      <c r="I6" s="11">
        <f>C6/P4</f>
        <v>950443.9354518298</v>
      </c>
      <c r="J6" s="11">
        <f>D6/P4</f>
        <v>1381929.8109067727</v>
      </c>
      <c r="K6" s="11">
        <f>E6/P4</f>
        <v>27070.389231099944</v>
      </c>
      <c r="L6" s="11">
        <f>F6/P4</f>
        <v>1409000.2001378727</v>
      </c>
      <c r="M6" s="11">
        <f>G6/P4</f>
        <v>200438.00544078514</v>
      </c>
    </row>
    <row r="7" spans="1:13" ht="17.25" customHeight="1">
      <c r="A7" s="10" t="s">
        <v>2</v>
      </c>
      <c r="B7" s="26">
        <v>6318499</v>
      </c>
      <c r="C7" s="26">
        <v>10883834</v>
      </c>
      <c r="D7" s="26">
        <v>17202333</v>
      </c>
      <c r="E7" s="26">
        <v>1138709</v>
      </c>
      <c r="F7" s="26">
        <v>18341042</v>
      </c>
      <c r="G7" s="26">
        <v>8554915</v>
      </c>
      <c r="H7" s="20">
        <f>B7/P4</f>
        <v>234179.80534738745</v>
      </c>
      <c r="I7" s="11">
        <f>C7/P4</f>
        <v>403382.8489255561</v>
      </c>
      <c r="J7" s="11">
        <f>D7/P4</f>
        <v>637562.6542729436</v>
      </c>
      <c r="K7" s="11">
        <f>E7/P4</f>
        <v>42203.480916483204</v>
      </c>
      <c r="L7" s="11">
        <f>F7/P4</f>
        <v>679766.1351894268</v>
      </c>
      <c r="M7" s="11">
        <f>G7/P4</f>
        <v>317067.1277250254</v>
      </c>
    </row>
    <row r="8" spans="1:13" ht="27" customHeight="1">
      <c r="A8" s="5" t="s">
        <v>14</v>
      </c>
      <c r="B8" s="6">
        <f aca="true" t="shared" si="0" ref="B8:M8">B4/B9</f>
        <v>0.012297929677407705</v>
      </c>
      <c r="C8" s="6">
        <f t="shared" si="0"/>
        <v>0.044813755440411586</v>
      </c>
      <c r="D8" s="6">
        <f t="shared" si="0"/>
        <v>0.03056659336210254</v>
      </c>
      <c r="E8" s="6">
        <f t="shared" si="0"/>
        <v>0.03747718391096681</v>
      </c>
      <c r="F8" s="6">
        <f t="shared" si="0"/>
        <v>0.03067839041383662</v>
      </c>
      <c r="G8" s="17">
        <f t="shared" si="0"/>
        <v>0.008303168724003981</v>
      </c>
      <c r="H8" s="21">
        <f t="shared" si="0"/>
        <v>0.012297929677407705</v>
      </c>
      <c r="I8" s="6">
        <f t="shared" si="0"/>
        <v>0.044813755440411586</v>
      </c>
      <c r="J8" s="6">
        <f t="shared" si="0"/>
        <v>0.03056659336210254</v>
      </c>
      <c r="K8" s="6">
        <f t="shared" si="0"/>
        <v>0.03747718391096682</v>
      </c>
      <c r="L8" s="6">
        <f t="shared" si="0"/>
        <v>0.030678390413836625</v>
      </c>
      <c r="M8" s="6">
        <f t="shared" si="0"/>
        <v>0.008303168724003981</v>
      </c>
    </row>
    <row r="9" spans="1:13" ht="29.25" customHeight="1">
      <c r="A9" s="7" t="s">
        <v>13</v>
      </c>
      <c r="B9" s="12">
        <v>4520497064</v>
      </c>
      <c r="C9" s="12">
        <v>5796483545</v>
      </c>
      <c r="D9" s="12">
        <v>10316980609</v>
      </c>
      <c r="E9" s="12">
        <v>169648926</v>
      </c>
      <c r="F9" s="12">
        <v>10486629535</v>
      </c>
      <c r="G9" s="12">
        <v>5501972743</v>
      </c>
      <c r="H9" s="22">
        <f>B9/P4</f>
        <v>167541234.48004922</v>
      </c>
      <c r="I9" s="12">
        <f>C9/P4</f>
        <v>214832571.51222694</v>
      </c>
      <c r="J9" s="12">
        <f>D9/P4</f>
        <v>382373805.99227613</v>
      </c>
      <c r="K9" s="12">
        <f>E9/P4</f>
        <v>6287625.030576619</v>
      </c>
      <c r="L9" s="12">
        <f>F9/P4</f>
        <v>388661431.0228528</v>
      </c>
      <c r="M9" s="12">
        <f>G9/P4</f>
        <v>203917244.58330554</v>
      </c>
    </row>
    <row r="10" spans="1:13" ht="26.25" customHeight="1">
      <c r="A10" s="33" t="s">
        <v>49</v>
      </c>
      <c r="B10" s="31"/>
      <c r="C10" s="31"/>
      <c r="D10" s="31"/>
      <c r="E10" s="31"/>
      <c r="F10" s="31"/>
      <c r="G10" s="34"/>
      <c r="H10" s="30" t="s">
        <v>26</v>
      </c>
      <c r="I10" s="31"/>
      <c r="J10" s="31"/>
      <c r="K10" s="31"/>
      <c r="L10" s="31"/>
      <c r="M10" s="31"/>
    </row>
    <row r="11" spans="1:17" ht="22.5" customHeight="1">
      <c r="A11" s="10" t="s">
        <v>15</v>
      </c>
      <c r="B11" s="26">
        <v>55047522</v>
      </c>
      <c r="C11" s="26">
        <v>253863534</v>
      </c>
      <c r="D11" s="26">
        <v>308911056</v>
      </c>
      <c r="E11" s="26">
        <v>6459324</v>
      </c>
      <c r="F11" s="26">
        <v>315370380</v>
      </c>
      <c r="G11" s="26">
        <v>45077623</v>
      </c>
      <c r="H11" s="20">
        <f>B11/P11</f>
        <v>2114674.774885522</v>
      </c>
      <c r="I11" s="11">
        <f>C11/P11</f>
        <v>9752279.341713022</v>
      </c>
      <c r="J11" s="11">
        <f>D11/P11</f>
        <v>11866954.116598545</v>
      </c>
      <c r="K11" s="11">
        <f>E11/P11</f>
        <v>248137.77313377796</v>
      </c>
      <c r="L11" s="11">
        <f>F11/P11</f>
        <v>12115091.889732322</v>
      </c>
      <c r="M11" s="11">
        <f>G11/P11</f>
        <v>1731676.7187067827</v>
      </c>
      <c r="O11" s="14" t="s">
        <v>42</v>
      </c>
      <c r="P11" s="14">
        <v>26.0312</v>
      </c>
      <c r="Q11" s="13" t="s">
        <v>43</v>
      </c>
    </row>
    <row r="12" spans="1:13" ht="21.75" customHeight="1">
      <c r="A12" s="10" t="s">
        <v>0</v>
      </c>
      <c r="B12" s="26">
        <v>37505173</v>
      </c>
      <c r="C12" s="26">
        <v>217277217</v>
      </c>
      <c r="D12" s="26">
        <v>254782390</v>
      </c>
      <c r="E12" s="26">
        <v>4587922</v>
      </c>
      <c r="F12" s="26">
        <v>259370312</v>
      </c>
      <c r="G12" s="26">
        <v>31289589</v>
      </c>
      <c r="H12" s="20">
        <f>B12/P11</f>
        <v>1440777.720581456</v>
      </c>
      <c r="I12" s="11">
        <f>C12/P11</f>
        <v>8346799.878607211</v>
      </c>
      <c r="J12" s="11">
        <f>D12/P11</f>
        <v>9787577.599188667</v>
      </c>
      <c r="K12" s="11">
        <f>E12/P11</f>
        <v>176247.04201112513</v>
      </c>
      <c r="L12" s="11">
        <f>F12/P11</f>
        <v>9963824.641199792</v>
      </c>
      <c r="M12" s="11">
        <f>G12/P11</f>
        <v>1202003.3267770982</v>
      </c>
    </row>
    <row r="13" spans="1:13" ht="19.5" customHeight="1">
      <c r="A13" s="10" t="s">
        <v>1</v>
      </c>
      <c r="B13" s="26">
        <v>11465720</v>
      </c>
      <c r="C13" s="26">
        <v>25409585</v>
      </c>
      <c r="D13" s="26">
        <v>36875305</v>
      </c>
      <c r="E13" s="26">
        <v>737273</v>
      </c>
      <c r="F13" s="26">
        <v>37612578</v>
      </c>
      <c r="G13" s="26">
        <v>5133688</v>
      </c>
      <c r="H13" s="20">
        <f>B12/P11</f>
        <v>1440777.720581456</v>
      </c>
      <c r="I13" s="11">
        <f>C13/P11</f>
        <v>976120.3863056641</v>
      </c>
      <c r="J13" s="11">
        <f>D13/P11</f>
        <v>1416581.064261348</v>
      </c>
      <c r="K13" s="11">
        <f>E13/P11</f>
        <v>28322.666646178433</v>
      </c>
      <c r="L13" s="11">
        <f>F13/P11</f>
        <v>1444903.7309075263</v>
      </c>
      <c r="M13" s="11">
        <f>G13/P11</f>
        <v>197212.88300193616</v>
      </c>
    </row>
    <row r="14" spans="1:13" ht="17.25" customHeight="1">
      <c r="A14" s="10" t="s">
        <v>2</v>
      </c>
      <c r="B14" s="26">
        <v>6076629</v>
      </c>
      <c r="C14" s="26">
        <v>11176732</v>
      </c>
      <c r="D14" s="26">
        <v>17253361</v>
      </c>
      <c r="E14" s="26">
        <v>1134129</v>
      </c>
      <c r="F14" s="26">
        <v>18387490</v>
      </c>
      <c r="G14" s="26">
        <v>8654346</v>
      </c>
      <c r="H14" s="20">
        <f>B14/P11</f>
        <v>233436.37634838195</v>
      </c>
      <c r="I14" s="11">
        <f>C14/P11</f>
        <v>429359.07680014754</v>
      </c>
      <c r="J14" s="11">
        <f>D14/P11</f>
        <v>662795.4531485295</v>
      </c>
      <c r="K14" s="11">
        <f>E14/P11</f>
        <v>43568.064476474385</v>
      </c>
      <c r="L14" s="11">
        <f>F14/P11</f>
        <v>706363.5176250039</v>
      </c>
      <c r="M14" s="11">
        <f>G14/P11</f>
        <v>332460.50892774825</v>
      </c>
    </row>
    <row r="15" spans="1:13" ht="27" customHeight="1">
      <c r="A15" s="5" t="s">
        <v>14</v>
      </c>
      <c r="B15" s="6">
        <f aca="true" t="shared" si="1" ref="B15:M15">B11/B16</f>
        <v>0.01270578660333002</v>
      </c>
      <c r="C15" s="6">
        <f t="shared" si="1"/>
        <v>0.04476230840263893</v>
      </c>
      <c r="D15" s="6">
        <f t="shared" si="1"/>
        <v>0.03087923332220806</v>
      </c>
      <c r="E15" s="6">
        <f t="shared" si="1"/>
        <v>0.0383966715661033</v>
      </c>
      <c r="F15" s="6">
        <f t="shared" si="1"/>
        <v>0.031003557037833772</v>
      </c>
      <c r="G15" s="17">
        <f t="shared" si="1"/>
        <v>0.008737191288777254</v>
      </c>
      <c r="H15" s="21">
        <f t="shared" si="1"/>
        <v>0.012705786603330022</v>
      </c>
      <c r="I15" s="6">
        <f t="shared" si="1"/>
        <v>0.04476230840263893</v>
      </c>
      <c r="J15" s="6">
        <f t="shared" si="1"/>
        <v>0.03087923332220806</v>
      </c>
      <c r="K15" s="6">
        <f t="shared" si="1"/>
        <v>0.0383966715661033</v>
      </c>
      <c r="L15" s="6">
        <f t="shared" si="1"/>
        <v>0.031003557037833772</v>
      </c>
      <c r="M15" s="6">
        <f t="shared" si="1"/>
        <v>0.008737191288777254</v>
      </c>
    </row>
    <row r="16" spans="1:13" ht="29.25" customHeight="1">
      <c r="A16" s="7" t="s">
        <v>13</v>
      </c>
      <c r="B16" s="12">
        <v>4332476510</v>
      </c>
      <c r="C16" s="12">
        <v>5671368235</v>
      </c>
      <c r="D16" s="12">
        <v>10003844745</v>
      </c>
      <c r="E16" s="12">
        <v>168226144</v>
      </c>
      <c r="F16" s="12">
        <v>10172070889</v>
      </c>
      <c r="G16" s="12">
        <v>5159280770</v>
      </c>
      <c r="H16" s="22">
        <f>B16/P11</f>
        <v>166433991.13371646</v>
      </c>
      <c r="I16" s="12">
        <f>C16/P11</f>
        <v>217868105.77307233</v>
      </c>
      <c r="J16" s="12">
        <f>D16/P11</f>
        <v>384302096.9067888</v>
      </c>
      <c r="K16" s="12">
        <f>E16/P11</f>
        <v>6462481.330096193</v>
      </c>
      <c r="L16" s="12">
        <f>F16/P11</f>
        <v>390764578.236885</v>
      </c>
      <c r="M16" s="12">
        <f>G16/P11</f>
        <v>198196040.52060604</v>
      </c>
    </row>
    <row r="17" spans="1:13" ht="26.25" customHeight="1">
      <c r="A17" s="33" t="s">
        <v>48</v>
      </c>
      <c r="B17" s="31"/>
      <c r="C17" s="31"/>
      <c r="D17" s="31"/>
      <c r="E17" s="31"/>
      <c r="F17" s="31"/>
      <c r="G17" s="34"/>
      <c r="H17" s="30" t="s">
        <v>26</v>
      </c>
      <c r="I17" s="31"/>
      <c r="J17" s="31"/>
      <c r="K17" s="31"/>
      <c r="L17" s="31"/>
      <c r="M17" s="31"/>
    </row>
    <row r="18" spans="1:17" ht="22.5" customHeight="1">
      <c r="A18" s="10" t="s">
        <v>15</v>
      </c>
      <c r="B18" s="26">
        <v>53209411</v>
      </c>
      <c r="C18" s="26">
        <v>212245676</v>
      </c>
      <c r="D18" s="26">
        <v>265455087</v>
      </c>
      <c r="E18" s="26">
        <v>6653248</v>
      </c>
      <c r="F18" s="26">
        <v>272108335</v>
      </c>
      <c r="G18" s="26">
        <v>41757098</v>
      </c>
      <c r="H18" s="20">
        <f>B18/P18</f>
        <v>2563950.6285868483</v>
      </c>
      <c r="I18" s="11">
        <f>C18/P18</f>
        <v>10227277.922603589</v>
      </c>
      <c r="J18" s="11">
        <f>D18/P18</f>
        <v>12791228.551190436</v>
      </c>
      <c r="K18" s="11">
        <f>E18/P18</f>
        <v>320593.6519715317</v>
      </c>
      <c r="L18" s="11">
        <f>F18/P18</f>
        <v>13111822.203161968</v>
      </c>
      <c r="M18" s="11">
        <f>G18/P18</f>
        <v>2012109.054638147</v>
      </c>
      <c r="O18" s="14" t="s">
        <v>42</v>
      </c>
      <c r="P18" s="14">
        <v>20.7529</v>
      </c>
      <c r="Q18" s="13" t="s">
        <v>43</v>
      </c>
    </row>
    <row r="19" spans="1:13" ht="21.75" customHeight="1">
      <c r="A19" s="10" t="s">
        <v>0</v>
      </c>
      <c r="B19" s="26">
        <v>35030364</v>
      </c>
      <c r="C19" s="26">
        <v>178004000</v>
      </c>
      <c r="D19" s="26">
        <v>213034364</v>
      </c>
      <c r="E19" s="26">
        <v>4535931</v>
      </c>
      <c r="F19" s="26">
        <v>217570295</v>
      </c>
      <c r="G19" s="26">
        <v>29426382</v>
      </c>
      <c r="H19" s="20">
        <f>B19/P18</f>
        <v>1687974.4035773312</v>
      </c>
      <c r="I19" s="11">
        <f>C19/P18</f>
        <v>8577307.267899908</v>
      </c>
      <c r="J19" s="11">
        <f>D19/P18</f>
        <v>10265281.67147724</v>
      </c>
      <c r="K19" s="11">
        <f>E19/P18</f>
        <v>218568.53740922955</v>
      </c>
      <c r="L19" s="11">
        <f>F19/P18</f>
        <v>10483850.208886469</v>
      </c>
      <c r="M19" s="11">
        <f>G19/P18</f>
        <v>1417940.7215377127</v>
      </c>
    </row>
    <row r="20" spans="1:13" ht="19.5" customHeight="1">
      <c r="A20" s="10" t="s">
        <v>1</v>
      </c>
      <c r="B20" s="26">
        <v>11387886</v>
      </c>
      <c r="C20" s="26">
        <v>24339551</v>
      </c>
      <c r="D20" s="26">
        <v>35727437</v>
      </c>
      <c r="E20" s="26">
        <v>1017921</v>
      </c>
      <c r="F20" s="26">
        <v>36745358</v>
      </c>
      <c r="G20" s="26">
        <v>4712424</v>
      </c>
      <c r="H20" s="20">
        <f>B19/P18</f>
        <v>1687974.4035773312</v>
      </c>
      <c r="I20" s="11">
        <f>C20/P18</f>
        <v>1172826.4965378332</v>
      </c>
      <c r="J20" s="11">
        <f>D20/P18</f>
        <v>1721563.5887032656</v>
      </c>
      <c r="K20" s="11">
        <f>E20/P18</f>
        <v>49049.578613109494</v>
      </c>
      <c r="L20" s="11">
        <f>F20/P18</f>
        <v>1770613.167316375</v>
      </c>
      <c r="M20" s="11">
        <f>G20/P18</f>
        <v>227073.03557575087</v>
      </c>
    </row>
    <row r="21" spans="1:13" ht="17.25" customHeight="1">
      <c r="A21" s="10" t="s">
        <v>2</v>
      </c>
      <c r="B21" s="26">
        <v>6791161</v>
      </c>
      <c r="C21" s="26">
        <v>9902125</v>
      </c>
      <c r="D21" s="26">
        <v>16693286</v>
      </c>
      <c r="E21" s="26">
        <v>1099396</v>
      </c>
      <c r="F21" s="26">
        <v>17792682</v>
      </c>
      <c r="G21" s="26">
        <v>7618292</v>
      </c>
      <c r="H21" s="20">
        <f>B21/P18</f>
        <v>327239.1328440844</v>
      </c>
      <c r="I21" s="11">
        <f>C21/P18</f>
        <v>477144.1581658467</v>
      </c>
      <c r="J21" s="11">
        <f>D21/P18</f>
        <v>804383.2910099311</v>
      </c>
      <c r="K21" s="11">
        <f>E21/P18</f>
        <v>52975.53594919264</v>
      </c>
      <c r="L21" s="11">
        <f>F21/P18</f>
        <v>857358.8269591237</v>
      </c>
      <c r="M21" s="11">
        <f>G21/P18</f>
        <v>367095.2975246833</v>
      </c>
    </row>
    <row r="22" spans="1:13" ht="27" customHeight="1">
      <c r="A22" s="5" t="s">
        <v>14</v>
      </c>
      <c r="B22" s="6">
        <f aca="true" t="shared" si="2" ref="B22:M22">B18/B23</f>
        <v>0.012961379612688697</v>
      </c>
      <c r="C22" s="6">
        <f t="shared" si="2"/>
        <v>0.04139286915837993</v>
      </c>
      <c r="D22" s="6">
        <f t="shared" si="2"/>
        <v>0.028751253831744643</v>
      </c>
      <c r="E22" s="6">
        <f t="shared" si="2"/>
        <v>0.03998385609069532</v>
      </c>
      <c r="F22" s="6">
        <f t="shared" si="2"/>
        <v>0.028950109411666577</v>
      </c>
      <c r="G22" s="17">
        <f t="shared" si="2"/>
        <v>0.00907801776752894</v>
      </c>
      <c r="H22" s="21">
        <f t="shared" si="2"/>
        <v>0.012961379612688699</v>
      </c>
      <c r="I22" s="6">
        <f t="shared" si="2"/>
        <v>0.04139286915837993</v>
      </c>
      <c r="J22" s="6">
        <f t="shared" si="2"/>
        <v>0.028751253831744643</v>
      </c>
      <c r="K22" s="6">
        <f t="shared" si="2"/>
        <v>0.03998385609069532</v>
      </c>
      <c r="L22" s="6">
        <f t="shared" si="2"/>
        <v>0.028950109411666577</v>
      </c>
      <c r="M22" s="6">
        <f t="shared" si="2"/>
        <v>0.00907801776752894</v>
      </c>
    </row>
    <row r="23" spans="1:13" ht="29.25" customHeight="1">
      <c r="A23" s="7" t="s">
        <v>13</v>
      </c>
      <c r="B23" s="12">
        <v>4105227421</v>
      </c>
      <c r="C23" s="12">
        <v>5127590339</v>
      </c>
      <c r="D23" s="12">
        <v>9232817760</v>
      </c>
      <c r="E23" s="12">
        <v>166398358</v>
      </c>
      <c r="F23" s="12">
        <v>9399216118</v>
      </c>
      <c r="G23" s="12">
        <v>4599803511</v>
      </c>
      <c r="H23" s="22">
        <f>B23/P18</f>
        <v>197814638.9661204</v>
      </c>
      <c r="I23" s="12">
        <f>C23/P18</f>
        <v>247078256.00277552</v>
      </c>
      <c r="J23" s="12">
        <f>D23/P18</f>
        <v>444892894.9688959</v>
      </c>
      <c r="K23" s="12">
        <f>E23/P18</f>
        <v>8018077.377137653</v>
      </c>
      <c r="L23" s="12">
        <f>F23/P18</f>
        <v>452910972.3460336</v>
      </c>
      <c r="M23" s="12">
        <f>G23/P18</f>
        <v>221646300.5652222</v>
      </c>
    </row>
    <row r="24" spans="1:13" ht="26.25" customHeight="1">
      <c r="A24" s="33" t="s">
        <v>47</v>
      </c>
      <c r="B24" s="31"/>
      <c r="C24" s="31"/>
      <c r="D24" s="31"/>
      <c r="E24" s="31"/>
      <c r="F24" s="31"/>
      <c r="G24" s="34"/>
      <c r="H24" s="30" t="s">
        <v>26</v>
      </c>
      <c r="I24" s="31"/>
      <c r="J24" s="31"/>
      <c r="K24" s="31"/>
      <c r="L24" s="31"/>
      <c r="M24" s="31"/>
    </row>
    <row r="25" spans="1:17" ht="22.5" customHeight="1">
      <c r="A25" s="10" t="s">
        <v>15</v>
      </c>
      <c r="B25" s="11">
        <v>51818477</v>
      </c>
      <c r="C25" s="11">
        <v>205677062</v>
      </c>
      <c r="D25" s="11">
        <v>257495539</v>
      </c>
      <c r="E25" s="11">
        <v>6722489</v>
      </c>
      <c r="F25" s="11">
        <v>264218028</v>
      </c>
      <c r="G25" s="11">
        <v>41163614</v>
      </c>
      <c r="H25" s="20">
        <f>B25/P25</f>
        <v>2665326.437502893</v>
      </c>
      <c r="I25" s="11">
        <f>C25/P25</f>
        <v>10579170.648657268</v>
      </c>
      <c r="J25" s="11">
        <f>D25/P25</f>
        <v>13244497.08616016</v>
      </c>
      <c r="K25" s="11">
        <f>E25/P25</f>
        <v>345776.8096411322</v>
      </c>
      <c r="L25" s="11">
        <f>F25/P25</f>
        <v>13590273.895801293</v>
      </c>
      <c r="M25" s="11">
        <f>G25/P25</f>
        <v>2117284.702469434</v>
      </c>
      <c r="O25" s="14" t="s">
        <v>42</v>
      </c>
      <c r="P25" s="14">
        <v>19.4417</v>
      </c>
      <c r="Q25" s="13" t="s">
        <v>43</v>
      </c>
    </row>
    <row r="26" spans="1:13" ht="21.75" customHeight="1">
      <c r="A26" s="10" t="s">
        <v>0</v>
      </c>
      <c r="B26" s="11">
        <v>34059267</v>
      </c>
      <c r="C26" s="11">
        <v>172736137</v>
      </c>
      <c r="D26" s="11">
        <v>206795404</v>
      </c>
      <c r="E26" s="11">
        <v>4588045</v>
      </c>
      <c r="F26" s="11">
        <v>211383449</v>
      </c>
      <c r="G26" s="11">
        <v>29509762</v>
      </c>
      <c r="H26" s="20">
        <f>B26/P25</f>
        <v>1751866.7091869537</v>
      </c>
      <c r="I26" s="11">
        <f>C26/P25</f>
        <v>8884826.789838336</v>
      </c>
      <c r="J26" s="11">
        <f>D26/P25</f>
        <v>10636693.49902529</v>
      </c>
      <c r="K26" s="11">
        <f>E26/P25</f>
        <v>235989.9082899129</v>
      </c>
      <c r="L26" s="11">
        <f>F26/P25</f>
        <v>10872683.407315204</v>
      </c>
      <c r="M26" s="11">
        <f>G26/P25</f>
        <v>1517859.137832597</v>
      </c>
    </row>
    <row r="27" spans="1:13" ht="19.5" customHeight="1">
      <c r="A27" s="10" t="s">
        <v>1</v>
      </c>
      <c r="B27" s="11">
        <v>10879101</v>
      </c>
      <c r="C27" s="11">
        <v>23395280</v>
      </c>
      <c r="D27" s="11">
        <v>34274381</v>
      </c>
      <c r="E27" s="11">
        <v>1034666</v>
      </c>
      <c r="F27" s="11">
        <v>35309047</v>
      </c>
      <c r="G27" s="11">
        <v>4480159</v>
      </c>
      <c r="H27" s="20">
        <f>B26/P25</f>
        <v>1751866.7091869537</v>
      </c>
      <c r="I27" s="11">
        <f>C27/P25</f>
        <v>1203355.6736293635</v>
      </c>
      <c r="J27" s="11">
        <f>D27/P25</f>
        <v>1762931.276585895</v>
      </c>
      <c r="K27" s="11">
        <f>E27/P25</f>
        <v>53218.905754126434</v>
      </c>
      <c r="L27" s="11">
        <f>F27/P25</f>
        <v>1816150.1823400217</v>
      </c>
      <c r="M27" s="11">
        <f>G27/P25</f>
        <v>230440.7022019679</v>
      </c>
    </row>
    <row r="28" spans="1:13" ht="17.25" customHeight="1">
      <c r="A28" s="10" t="s">
        <v>2</v>
      </c>
      <c r="B28" s="11">
        <v>6880109</v>
      </c>
      <c r="C28" s="11">
        <v>9545645</v>
      </c>
      <c r="D28" s="11">
        <v>16425754</v>
      </c>
      <c r="E28" s="11">
        <v>1099778</v>
      </c>
      <c r="F28" s="11">
        <v>17525532</v>
      </c>
      <c r="G28" s="11">
        <v>7173693</v>
      </c>
      <c r="H28" s="20">
        <f>B28/P25</f>
        <v>353884.12535940786</v>
      </c>
      <c r="I28" s="11">
        <f>C28/P25</f>
        <v>490988.18518956675</v>
      </c>
      <c r="J28" s="11">
        <f>D28/P25</f>
        <v>844872.3105489746</v>
      </c>
      <c r="K28" s="11">
        <f>E28/P25</f>
        <v>56567.99559709284</v>
      </c>
      <c r="L28" s="11">
        <f>F28/P25</f>
        <v>901440.3061460675</v>
      </c>
      <c r="M28" s="11">
        <f>G28/P25</f>
        <v>368984.86243486934</v>
      </c>
    </row>
    <row r="29" spans="1:13" ht="27" customHeight="1">
      <c r="A29" s="5" t="s">
        <v>14</v>
      </c>
      <c r="B29" s="6">
        <f aca="true" t="shared" si="3" ref="B29:M29">B25/B30</f>
        <v>0.0130393558331253</v>
      </c>
      <c r="C29" s="6">
        <f t="shared" si="3"/>
        <v>0.04169525264765753</v>
      </c>
      <c r="D29" s="6">
        <f t="shared" si="3"/>
        <v>0.02890976363074645</v>
      </c>
      <c r="E29" s="6">
        <f t="shared" si="3"/>
        <v>0.03949075923239802</v>
      </c>
      <c r="F29" s="6">
        <f t="shared" si="3"/>
        <v>0.029108196679315686</v>
      </c>
      <c r="G29" s="17">
        <f t="shared" si="3"/>
        <v>0.009422102354995882</v>
      </c>
      <c r="H29" s="21">
        <f t="shared" si="3"/>
        <v>0.0130393558331253</v>
      </c>
      <c r="I29" s="6">
        <f t="shared" si="3"/>
        <v>0.04169525264765753</v>
      </c>
      <c r="J29" s="6">
        <f t="shared" si="3"/>
        <v>0.02890976363074645</v>
      </c>
      <c r="K29" s="6">
        <f t="shared" si="3"/>
        <v>0.03949075923239802</v>
      </c>
      <c r="L29" s="6">
        <f t="shared" si="3"/>
        <v>0.029108196679315686</v>
      </c>
      <c r="M29" s="6">
        <f t="shared" si="3"/>
        <v>0.009422102354995882</v>
      </c>
    </row>
    <row r="30" spans="1:13" ht="29.25" customHeight="1">
      <c r="A30" s="7" t="s">
        <v>13</v>
      </c>
      <c r="B30" s="12">
        <v>3974005899</v>
      </c>
      <c r="C30" s="12">
        <v>4932865229</v>
      </c>
      <c r="D30" s="12">
        <v>8906871128</v>
      </c>
      <c r="E30" s="12">
        <v>170229419</v>
      </c>
      <c r="F30" s="12">
        <v>9077100547</v>
      </c>
      <c r="G30" s="12">
        <v>4368835367</v>
      </c>
      <c r="H30" s="22">
        <f>B30/P25</f>
        <v>204406296.72302318</v>
      </c>
      <c r="I30" s="12">
        <f>C30/P25</f>
        <v>253726023.39301604</v>
      </c>
      <c r="J30" s="12">
        <f>D30/P25</f>
        <v>458132320.1160392</v>
      </c>
      <c r="K30" s="12">
        <f>E30/P25</f>
        <v>8755891.665852265</v>
      </c>
      <c r="L30" s="12">
        <f>F30/P25</f>
        <v>466888211.78189147</v>
      </c>
      <c r="M30" s="12">
        <f>G30/P25</f>
        <v>224714678.60320857</v>
      </c>
    </row>
    <row r="31" spans="1:13" ht="26.25" customHeight="1">
      <c r="A31" s="33" t="s">
        <v>46</v>
      </c>
      <c r="B31" s="31"/>
      <c r="C31" s="31"/>
      <c r="D31" s="31"/>
      <c r="E31" s="31"/>
      <c r="F31" s="31"/>
      <c r="G31" s="34"/>
      <c r="H31" s="30" t="s">
        <v>26</v>
      </c>
      <c r="I31" s="31"/>
      <c r="J31" s="31"/>
      <c r="K31" s="31"/>
      <c r="L31" s="31"/>
      <c r="M31" s="31"/>
    </row>
    <row r="32" spans="1:17" ht="22.5" customHeight="1">
      <c r="A32" s="10" t="s">
        <v>15</v>
      </c>
      <c r="B32" s="26">
        <v>49283155</v>
      </c>
      <c r="C32" s="26">
        <v>198123849</v>
      </c>
      <c r="D32" s="26">
        <v>247407004</v>
      </c>
      <c r="E32" s="26">
        <v>6725020</v>
      </c>
      <c r="F32" s="26">
        <v>254132024</v>
      </c>
      <c r="G32" s="26">
        <v>38583627</v>
      </c>
      <c r="H32" s="20">
        <f>B32/P32</f>
        <v>2570606.567980054</v>
      </c>
      <c r="I32" s="11">
        <f>C32/P32</f>
        <v>10334128.720307952</v>
      </c>
      <c r="J32" s="11">
        <f>D32/P32</f>
        <v>12904735.288288005</v>
      </c>
      <c r="K32" s="11">
        <f>E32/P32</f>
        <v>350776.6615549922</v>
      </c>
      <c r="L32" s="11">
        <f>F32/P32</f>
        <v>13255511.949842999</v>
      </c>
      <c r="M32" s="11">
        <f>G32/P32</f>
        <v>2012519.7946984633</v>
      </c>
      <c r="O32" s="14" t="s">
        <v>42</v>
      </c>
      <c r="P32" s="14">
        <v>19.1718</v>
      </c>
      <c r="Q32" s="13" t="s">
        <v>43</v>
      </c>
    </row>
    <row r="33" spans="1:13" ht="21.75" customHeight="1">
      <c r="A33" s="10" t="s">
        <v>0</v>
      </c>
      <c r="B33" s="26">
        <v>31950043</v>
      </c>
      <c r="C33" s="26">
        <v>166967891</v>
      </c>
      <c r="D33" s="26">
        <v>198917934</v>
      </c>
      <c r="E33" s="26">
        <v>4582466</v>
      </c>
      <c r="F33" s="26">
        <v>203500400</v>
      </c>
      <c r="G33" s="26">
        <v>27610725</v>
      </c>
      <c r="H33" s="20">
        <f>B33/P32</f>
        <v>1666512.4297144765</v>
      </c>
      <c r="I33" s="11">
        <f>C33/P32</f>
        <v>8709035.719129138</v>
      </c>
      <c r="J33" s="11">
        <f>D33/P32</f>
        <v>10375548.148843614</v>
      </c>
      <c r="K33" s="11">
        <f>E33/P32</f>
        <v>239021.16650497084</v>
      </c>
      <c r="L33" s="11">
        <f>F33/P32</f>
        <v>10614569.315348584</v>
      </c>
      <c r="M33" s="11">
        <f>G33/P32</f>
        <v>1440173.849090852</v>
      </c>
    </row>
    <row r="34" spans="1:13" ht="19.5" customHeight="1">
      <c r="A34" s="10" t="s">
        <v>1</v>
      </c>
      <c r="B34" s="26">
        <v>10542017</v>
      </c>
      <c r="C34" s="26">
        <v>21876268</v>
      </c>
      <c r="D34" s="26">
        <v>32418285</v>
      </c>
      <c r="E34" s="26">
        <v>1043615</v>
      </c>
      <c r="F34" s="26">
        <v>33461900</v>
      </c>
      <c r="G34" s="26">
        <v>4369028</v>
      </c>
      <c r="H34" s="20">
        <f>B33/P32</f>
        <v>1666512.4297144765</v>
      </c>
      <c r="I34" s="11">
        <f>C34/P32</f>
        <v>1141064.8974013915</v>
      </c>
      <c r="J34" s="11">
        <f>D34/P32</f>
        <v>1690935.9058617344</v>
      </c>
      <c r="K34" s="11">
        <f>E34/P32</f>
        <v>54434.8991748297</v>
      </c>
      <c r="L34" s="11">
        <f>F34/P32</f>
        <v>1745370.8050365641</v>
      </c>
      <c r="M34" s="11">
        <f>G34/P32</f>
        <v>227888.25253758123</v>
      </c>
    </row>
    <row r="35" spans="1:13" ht="17.25" customHeight="1">
      <c r="A35" s="10" t="s">
        <v>2</v>
      </c>
      <c r="B35" s="26">
        <v>6791095</v>
      </c>
      <c r="C35" s="26">
        <v>9279690</v>
      </c>
      <c r="D35" s="26">
        <v>16070785</v>
      </c>
      <c r="E35" s="26">
        <v>1098939</v>
      </c>
      <c r="F35" s="26">
        <v>17169724</v>
      </c>
      <c r="G35" s="26">
        <v>6603874</v>
      </c>
      <c r="H35" s="20">
        <f>B35/P32</f>
        <v>354223.1298052347</v>
      </c>
      <c r="I35" s="11">
        <f>C35/P32</f>
        <v>484028.10377742304</v>
      </c>
      <c r="J35" s="11">
        <f>D35/P32</f>
        <v>838251.2335826578</v>
      </c>
      <c r="K35" s="11">
        <f>E35/P32</f>
        <v>57320.595875191684</v>
      </c>
      <c r="L35" s="11">
        <f>F35/P32</f>
        <v>895571.8294578495</v>
      </c>
      <c r="M35" s="11">
        <f>G35/P32</f>
        <v>344457.6930700299</v>
      </c>
    </row>
    <row r="36" spans="1:13" ht="27" customHeight="1">
      <c r="A36" s="5" t="s">
        <v>14</v>
      </c>
      <c r="B36" s="6">
        <f aca="true" t="shared" si="4" ref="B36:M36">B32/B37</f>
        <v>0.012998536789992599</v>
      </c>
      <c r="C36" s="6">
        <f t="shared" si="4"/>
        <v>0.04195899350479478</v>
      </c>
      <c r="D36" s="6">
        <f t="shared" si="4"/>
        <v>0.029061291018702272</v>
      </c>
      <c r="E36" s="6">
        <f t="shared" si="4"/>
        <v>0.04240700725880949</v>
      </c>
      <c r="F36" s="6">
        <f t="shared" si="4"/>
        <v>0.029305344653540604</v>
      </c>
      <c r="G36" s="17">
        <f t="shared" si="4"/>
        <v>0.009327889263047786</v>
      </c>
      <c r="H36" s="21">
        <f t="shared" si="4"/>
        <v>0.012998536789992599</v>
      </c>
      <c r="I36" s="6">
        <f t="shared" si="4"/>
        <v>0.04195899350479478</v>
      </c>
      <c r="J36" s="6">
        <f t="shared" si="4"/>
        <v>0.029061291018702272</v>
      </c>
      <c r="K36" s="6">
        <f t="shared" si="4"/>
        <v>0.04240700725880949</v>
      </c>
      <c r="L36" s="6">
        <f t="shared" si="4"/>
        <v>0.029305344653540608</v>
      </c>
      <c r="M36" s="6">
        <f t="shared" si="4"/>
        <v>0.009327889263047786</v>
      </c>
    </row>
    <row r="37" spans="1:13" ht="29.25" customHeight="1">
      <c r="A37" s="7" t="s">
        <v>13</v>
      </c>
      <c r="B37" s="12">
        <v>3791438667</v>
      </c>
      <c r="C37" s="12">
        <v>4721844650</v>
      </c>
      <c r="D37" s="12">
        <v>8513283317</v>
      </c>
      <c r="E37" s="12">
        <v>158582754</v>
      </c>
      <c r="F37" s="12">
        <v>8671866071</v>
      </c>
      <c r="G37" s="12">
        <v>4136372754</v>
      </c>
      <c r="H37" s="22">
        <f>B37/P32</f>
        <v>197761225.70650643</v>
      </c>
      <c r="I37" s="12">
        <f>C37/P32</f>
        <v>246291148.9792299</v>
      </c>
      <c r="J37" s="12">
        <f>D37/P32</f>
        <v>444052374.6857363</v>
      </c>
      <c r="K37" s="12">
        <f>E37/P32</f>
        <v>8271667.449065815</v>
      </c>
      <c r="L37" s="12">
        <f>F37/P32</f>
        <v>452324042.1348021</v>
      </c>
      <c r="M37" s="12">
        <f>G37/P32</f>
        <v>215752968.10941067</v>
      </c>
    </row>
    <row r="38" spans="1:13" ht="26.25" customHeight="1">
      <c r="A38" s="33" t="s">
        <v>44</v>
      </c>
      <c r="B38" s="31"/>
      <c r="C38" s="31"/>
      <c r="D38" s="31"/>
      <c r="E38" s="31"/>
      <c r="F38" s="31"/>
      <c r="G38" s="34"/>
      <c r="H38" s="30" t="s">
        <v>26</v>
      </c>
      <c r="I38" s="31"/>
      <c r="J38" s="31"/>
      <c r="K38" s="31"/>
      <c r="L38" s="31"/>
      <c r="M38" s="31"/>
    </row>
    <row r="39" spans="1:17" ht="22.5" customHeight="1">
      <c r="A39" s="10" t="s">
        <v>15</v>
      </c>
      <c r="B39" s="26">
        <v>46995351</v>
      </c>
      <c r="C39" s="26">
        <v>189448456</v>
      </c>
      <c r="D39" s="26">
        <v>236443807</v>
      </c>
      <c r="E39" s="26">
        <v>6780364</v>
      </c>
      <c r="F39" s="26">
        <v>243224171</v>
      </c>
      <c r="G39" s="26">
        <v>36950303</v>
      </c>
      <c r="H39" s="20">
        <f>B39/P39</f>
        <v>2491113.3197633736</v>
      </c>
      <c r="I39" s="11">
        <f>C39/P39</f>
        <v>10042218.264317367</v>
      </c>
      <c r="J39" s="11">
        <f>D39/P39</f>
        <v>12533331.58408074</v>
      </c>
      <c r="K39" s="11">
        <f>E39/P39</f>
        <v>359411.1909759769</v>
      </c>
      <c r="L39" s="11">
        <f>F39/P39</f>
        <v>12892742.775056718</v>
      </c>
      <c r="M39" s="11">
        <f>G39/P39</f>
        <v>1958648.8878994125</v>
      </c>
      <c r="O39" s="14" t="s">
        <v>42</v>
      </c>
      <c r="P39" s="14">
        <v>18.8652</v>
      </c>
      <c r="Q39" s="13" t="s">
        <v>43</v>
      </c>
    </row>
    <row r="40" spans="1:13" ht="21.75" customHeight="1">
      <c r="A40" s="10" t="s">
        <v>0</v>
      </c>
      <c r="B40" s="26">
        <v>30563392</v>
      </c>
      <c r="C40" s="26">
        <v>159546899</v>
      </c>
      <c r="D40" s="26">
        <v>190110291</v>
      </c>
      <c r="E40" s="26">
        <v>4637797</v>
      </c>
      <c r="F40" s="26">
        <v>194748088</v>
      </c>
      <c r="G40" s="26">
        <v>26618520</v>
      </c>
      <c r="H40" s="20">
        <f>B40/P39</f>
        <v>1620093.7175328117</v>
      </c>
      <c r="I40" s="11">
        <f>C40/P39</f>
        <v>8457206.86767169</v>
      </c>
      <c r="J40" s="11">
        <f>D40/P39</f>
        <v>10077300.585204503</v>
      </c>
      <c r="K40" s="11">
        <f>E40/P39</f>
        <v>245838.74011407245</v>
      </c>
      <c r="L40" s="11">
        <f>F40/P39</f>
        <v>10323139.325318575</v>
      </c>
      <c r="M40" s="11">
        <f>G40/P39</f>
        <v>1410985.3062782264</v>
      </c>
    </row>
    <row r="41" spans="1:13" ht="19.5" customHeight="1">
      <c r="A41" s="10" t="s">
        <v>1</v>
      </c>
      <c r="B41" s="26">
        <v>9910739</v>
      </c>
      <c r="C41" s="26">
        <v>20785147</v>
      </c>
      <c r="D41" s="26">
        <v>30695886</v>
      </c>
      <c r="E41" s="26">
        <v>1042386</v>
      </c>
      <c r="F41" s="26">
        <v>31738272</v>
      </c>
      <c r="G41" s="26">
        <v>4156967</v>
      </c>
      <c r="H41" s="20">
        <f>B40/P39</f>
        <v>1620093.7175328117</v>
      </c>
      <c r="I41" s="11">
        <f>C41/P39</f>
        <v>1101771.8868604626</v>
      </c>
      <c r="J41" s="11">
        <f>D41/P39</f>
        <v>1627116.9136823355</v>
      </c>
      <c r="K41" s="11">
        <f>E41/P39</f>
        <v>55254.43674066535</v>
      </c>
      <c r="L41" s="11">
        <f>F41/P39</f>
        <v>1682371.350423001</v>
      </c>
      <c r="M41" s="11">
        <f>G41/P39</f>
        <v>220351.06969446386</v>
      </c>
    </row>
    <row r="42" spans="1:13" ht="17.25" customHeight="1">
      <c r="A42" s="10" t="s">
        <v>2</v>
      </c>
      <c r="B42" s="26">
        <v>6521220</v>
      </c>
      <c r="C42" s="26">
        <v>9116410</v>
      </c>
      <c r="D42" s="26">
        <v>15637630</v>
      </c>
      <c r="E42" s="26">
        <v>1100181</v>
      </c>
      <c r="F42" s="26">
        <v>16737811</v>
      </c>
      <c r="G42" s="26">
        <v>6174816</v>
      </c>
      <c r="H42" s="20">
        <f>B42/P39</f>
        <v>345674.575408689</v>
      </c>
      <c r="I42" s="11">
        <f>C42/P39</f>
        <v>483239.5097852129</v>
      </c>
      <c r="J42" s="11">
        <f>D42/P39</f>
        <v>828914.0851939019</v>
      </c>
      <c r="K42" s="11">
        <f>E42/P39</f>
        <v>58318.0141212391</v>
      </c>
      <c r="L42" s="11">
        <f>F42/P39</f>
        <v>887232.099315141</v>
      </c>
      <c r="M42" s="11">
        <f>G42/P39</f>
        <v>327312.5119267222</v>
      </c>
    </row>
    <row r="43" spans="1:13" ht="27" customHeight="1">
      <c r="A43" s="5" t="s">
        <v>14</v>
      </c>
      <c r="B43" s="6">
        <f aca="true" t="shared" si="5" ref="B43:M43">B39/B44</f>
        <v>0.013177590974786131</v>
      </c>
      <c r="C43" s="6">
        <f t="shared" si="5"/>
        <v>0.0422444011241075</v>
      </c>
      <c r="D43" s="6">
        <f t="shared" si="5"/>
        <v>0.029368655871140046</v>
      </c>
      <c r="E43" s="6">
        <f t="shared" si="5"/>
        <v>0.042463627174438245</v>
      </c>
      <c r="F43" s="6">
        <f t="shared" si="5"/>
        <v>0.029623319819236965</v>
      </c>
      <c r="G43" s="17">
        <f t="shared" si="5"/>
        <v>0.009524335156748867</v>
      </c>
      <c r="H43" s="21">
        <f t="shared" si="5"/>
        <v>0.01317759097478613</v>
      </c>
      <c r="I43" s="6">
        <f t="shared" si="5"/>
        <v>0.0422444011241075</v>
      </c>
      <c r="J43" s="6">
        <f t="shared" si="5"/>
        <v>0.029368655871140046</v>
      </c>
      <c r="K43" s="6">
        <f t="shared" si="5"/>
        <v>0.042463627174438245</v>
      </c>
      <c r="L43" s="6">
        <f t="shared" si="5"/>
        <v>0.029623319819236965</v>
      </c>
      <c r="M43" s="6">
        <f t="shared" si="5"/>
        <v>0.009524335156748867</v>
      </c>
    </row>
    <row r="44" spans="1:13" ht="29.25" customHeight="1">
      <c r="A44" s="7" t="s">
        <v>13</v>
      </c>
      <c r="B44" s="12">
        <v>3566308219</v>
      </c>
      <c r="C44" s="12">
        <v>4484581411</v>
      </c>
      <c r="D44" s="12">
        <v>8050889630</v>
      </c>
      <c r="E44" s="12">
        <v>159674631</v>
      </c>
      <c r="F44" s="12">
        <v>8210564261</v>
      </c>
      <c r="G44" s="12">
        <v>3879567696</v>
      </c>
      <c r="H44" s="22">
        <f>B44/P39</f>
        <v>189041633.21883678</v>
      </c>
      <c r="I44" s="12">
        <f>C44/P39</f>
        <v>237717141.13818035</v>
      </c>
      <c r="J44" s="12">
        <f>D44/P39</f>
        <v>426758774.3570171</v>
      </c>
      <c r="K44" s="12">
        <f>E44/P39</f>
        <v>8463977.641371414</v>
      </c>
      <c r="L44" s="12">
        <f>F44/P39</f>
        <v>435222751.9983885</v>
      </c>
      <c r="M44" s="12">
        <f>G44/P39</f>
        <v>205646783.28350613</v>
      </c>
    </row>
    <row r="45" spans="1:13" ht="26.25" customHeight="1">
      <c r="A45" s="33" t="s">
        <v>41</v>
      </c>
      <c r="B45" s="31"/>
      <c r="C45" s="31"/>
      <c r="D45" s="31"/>
      <c r="E45" s="31"/>
      <c r="F45" s="31"/>
      <c r="G45" s="34"/>
      <c r="H45" s="30" t="s">
        <v>26</v>
      </c>
      <c r="I45" s="31"/>
      <c r="J45" s="31"/>
      <c r="K45" s="31"/>
      <c r="L45" s="31"/>
      <c r="M45" s="31"/>
    </row>
    <row r="46" spans="1:17" ht="22.5" customHeight="1">
      <c r="A46" s="10" t="s">
        <v>15</v>
      </c>
      <c r="B46" s="11">
        <v>45865612</v>
      </c>
      <c r="C46" s="11">
        <v>189957512</v>
      </c>
      <c r="D46" s="11">
        <v>235823124</v>
      </c>
      <c r="E46" s="11">
        <v>8437324</v>
      </c>
      <c r="F46" s="11">
        <v>244260448</v>
      </c>
      <c r="G46" s="11">
        <v>34280236</v>
      </c>
      <c r="H46" s="20">
        <f>B46/P46</f>
        <v>2454058.2245835946</v>
      </c>
      <c r="I46" s="11">
        <f>C46/P46</f>
        <v>10163753.939335572</v>
      </c>
      <c r="J46" s="11">
        <f>D46/P46</f>
        <v>12617812.163919166</v>
      </c>
      <c r="K46" s="11">
        <f>E46/P46</f>
        <v>451442.45225980086</v>
      </c>
      <c r="L46" s="11">
        <f>F46/P46</f>
        <v>13069254.616178965</v>
      </c>
      <c r="M46" s="11">
        <f>G46/P46</f>
        <v>1834177.9696838367</v>
      </c>
      <c r="O46" s="14" t="s">
        <v>42</v>
      </c>
      <c r="P46" s="14">
        <v>18.6897</v>
      </c>
      <c r="Q46" s="13" t="s">
        <v>43</v>
      </c>
    </row>
    <row r="47" spans="1:13" ht="21.75" customHeight="1">
      <c r="A47" s="10" t="s">
        <v>0</v>
      </c>
      <c r="B47" s="11">
        <v>30022712</v>
      </c>
      <c r="C47" s="11">
        <v>160937865</v>
      </c>
      <c r="D47" s="11">
        <v>190960577</v>
      </c>
      <c r="E47" s="11">
        <v>5258387</v>
      </c>
      <c r="F47" s="11">
        <v>196218964</v>
      </c>
      <c r="G47" s="11">
        <v>24649720</v>
      </c>
      <c r="H47" s="20">
        <f>B47/P46</f>
        <v>1606377.4164379311</v>
      </c>
      <c r="I47" s="11">
        <f>C47/P46</f>
        <v>8611045.92369059</v>
      </c>
      <c r="J47" s="11">
        <f>D47/P46</f>
        <v>10217423.34012852</v>
      </c>
      <c r="K47" s="11">
        <f>E47/P46</f>
        <v>281352.1351332552</v>
      </c>
      <c r="L47" s="11">
        <f>F47/P46</f>
        <v>10498775.475261776</v>
      </c>
      <c r="M47" s="11">
        <f>G47/P46</f>
        <v>1318893.2941673757</v>
      </c>
    </row>
    <row r="48" spans="1:13" ht="19.5" customHeight="1">
      <c r="A48" s="10" t="s">
        <v>1</v>
      </c>
      <c r="B48" s="11">
        <v>9352038</v>
      </c>
      <c r="C48" s="11">
        <v>20158381</v>
      </c>
      <c r="D48" s="11">
        <v>29510419</v>
      </c>
      <c r="E48" s="11">
        <v>1057682</v>
      </c>
      <c r="F48" s="11">
        <v>30568101</v>
      </c>
      <c r="G48" s="11">
        <v>4117534</v>
      </c>
      <c r="H48" s="20">
        <f>B47/P46</f>
        <v>1606377.4164379311</v>
      </c>
      <c r="I48" s="11">
        <f>C48/P46</f>
        <v>1078582.374248918</v>
      </c>
      <c r="J48" s="11">
        <f>D48/P46</f>
        <v>1578966.971112431</v>
      </c>
      <c r="K48" s="11">
        <f>E48/P46</f>
        <v>56591.70559185006</v>
      </c>
      <c r="L48" s="11">
        <f>F48/P46</f>
        <v>1635558.676704281</v>
      </c>
      <c r="M48" s="11">
        <f>G48/P46</f>
        <v>220310.33135898385</v>
      </c>
    </row>
    <row r="49" spans="1:13" ht="17.25" customHeight="1">
      <c r="A49" s="10" t="s">
        <v>2</v>
      </c>
      <c r="B49" s="11">
        <v>6490862</v>
      </c>
      <c r="C49" s="11">
        <v>8861266</v>
      </c>
      <c r="D49" s="11">
        <v>15352128</v>
      </c>
      <c r="E49" s="11">
        <v>2121255</v>
      </c>
      <c r="F49" s="11">
        <v>17473383</v>
      </c>
      <c r="G49" s="11">
        <v>5512982</v>
      </c>
      <c r="H49" s="20">
        <f>B49/P46</f>
        <v>347296.21128215006</v>
      </c>
      <c r="I49" s="11">
        <f>C49/P46</f>
        <v>474125.6413960631</v>
      </c>
      <c r="J49" s="11">
        <f>D49/P46</f>
        <v>821421.8526782132</v>
      </c>
      <c r="K49" s="11">
        <f>E49/P46</f>
        <v>113498.61153469559</v>
      </c>
      <c r="L49" s="11">
        <f>F49/P46</f>
        <v>934920.4642129088</v>
      </c>
      <c r="M49" s="11">
        <f>G49/P46</f>
        <v>294974.34415747714</v>
      </c>
    </row>
    <row r="50" spans="1:13" ht="27" customHeight="1">
      <c r="A50" s="5" t="s">
        <v>14</v>
      </c>
      <c r="B50" s="6">
        <f aca="true" t="shared" si="6" ref="B50:M50">B46/B51</f>
        <v>0.013394460331364913</v>
      </c>
      <c r="C50" s="6">
        <f t="shared" si="6"/>
        <v>0.04296345955841083</v>
      </c>
      <c r="D50" s="6">
        <f t="shared" si="6"/>
        <v>0.030058024615059815</v>
      </c>
      <c r="E50" s="6">
        <f t="shared" si="6"/>
        <v>0.05207028392655887</v>
      </c>
      <c r="F50" s="6">
        <f t="shared" si="6"/>
        <v>0.030503450259773374</v>
      </c>
      <c r="G50" s="17">
        <f t="shared" si="6"/>
        <v>0.009347281184487672</v>
      </c>
      <c r="H50" s="21">
        <f t="shared" si="6"/>
        <v>0.013394460331364915</v>
      </c>
      <c r="I50" s="6">
        <f t="shared" si="6"/>
        <v>0.04296345955841083</v>
      </c>
      <c r="J50" s="6">
        <f t="shared" si="6"/>
        <v>0.030058024615059815</v>
      </c>
      <c r="K50" s="6">
        <f t="shared" si="6"/>
        <v>0.052070283926558866</v>
      </c>
      <c r="L50" s="6">
        <f t="shared" si="6"/>
        <v>0.03050345025977337</v>
      </c>
      <c r="M50" s="6">
        <f t="shared" si="6"/>
        <v>0.009347281184487672</v>
      </c>
    </row>
    <row r="51" spans="1:13" ht="29.25" customHeight="1">
      <c r="A51" s="7" t="s">
        <v>13</v>
      </c>
      <c r="B51" s="12">
        <v>3424222467</v>
      </c>
      <c r="C51" s="12">
        <v>4421373743</v>
      </c>
      <c r="D51" s="12">
        <v>7845596210</v>
      </c>
      <c r="E51" s="12">
        <v>162037219</v>
      </c>
      <c r="F51" s="12">
        <v>8007633429</v>
      </c>
      <c r="G51" s="12">
        <v>3667401817</v>
      </c>
      <c r="H51" s="22">
        <f>B51/P46</f>
        <v>183214415.80121672</v>
      </c>
      <c r="I51" s="12">
        <f>C51/P46</f>
        <v>236567400.38630906</v>
      </c>
      <c r="J51" s="12">
        <f>D51/P46</f>
        <v>419781816.1875258</v>
      </c>
      <c r="K51" s="12">
        <f>E51/P46</f>
        <v>8669867.306591332</v>
      </c>
      <c r="L51" s="12">
        <f>F51/P46</f>
        <v>428451683.49411714</v>
      </c>
      <c r="M51" s="12">
        <f>G51/P46</f>
        <v>196225825.82920006</v>
      </c>
    </row>
    <row r="52" spans="1:13" ht="26.25" customHeight="1">
      <c r="A52" s="33" t="s">
        <v>39</v>
      </c>
      <c r="B52" s="31"/>
      <c r="C52" s="31"/>
      <c r="D52" s="31"/>
      <c r="E52" s="31"/>
      <c r="F52" s="31"/>
      <c r="G52" s="34"/>
      <c r="H52" s="30" t="s">
        <v>26</v>
      </c>
      <c r="I52" s="31"/>
      <c r="J52" s="31"/>
      <c r="K52" s="31"/>
      <c r="L52" s="31"/>
      <c r="M52" s="31"/>
    </row>
    <row r="53" spans="1:15" ht="21.75" customHeight="1">
      <c r="A53" s="10" t="s">
        <v>15</v>
      </c>
      <c r="B53" s="28">
        <v>38459803</v>
      </c>
      <c r="C53" s="28">
        <v>180767853</v>
      </c>
      <c r="D53" s="28">
        <v>219227656</v>
      </c>
      <c r="E53" s="28">
        <v>8247017</v>
      </c>
      <c r="F53" s="28">
        <v>227474673</v>
      </c>
      <c r="G53" s="28">
        <v>27132207</v>
      </c>
      <c r="H53" s="20">
        <f aca="true" t="shared" si="7" ref="H53:M56">B53/18.6123</f>
        <v>2066364.8769899474</v>
      </c>
      <c r="I53" s="11">
        <f t="shared" si="7"/>
        <v>9712279.137989394</v>
      </c>
      <c r="J53" s="11">
        <f t="shared" si="7"/>
        <v>11778644.01497934</v>
      </c>
      <c r="K53" s="11">
        <f t="shared" si="7"/>
        <v>443094.99631963804</v>
      </c>
      <c r="L53" s="11">
        <f t="shared" si="7"/>
        <v>12221739.011298979</v>
      </c>
      <c r="M53" s="11">
        <f t="shared" si="7"/>
        <v>1457756.8059831401</v>
      </c>
      <c r="O53" s="14" t="s">
        <v>40</v>
      </c>
    </row>
    <row r="54" spans="1:13" ht="22.5" customHeight="1">
      <c r="A54" s="10" t="s">
        <v>0</v>
      </c>
      <c r="B54" s="28">
        <v>26488083</v>
      </c>
      <c r="C54" s="28">
        <v>152915701</v>
      </c>
      <c r="D54" s="28">
        <v>179403784</v>
      </c>
      <c r="E54" s="28">
        <v>5511630</v>
      </c>
      <c r="F54" s="28">
        <v>184915414</v>
      </c>
      <c r="G54" s="28">
        <v>18585487</v>
      </c>
      <c r="H54" s="20">
        <f t="shared" si="7"/>
        <v>1423149.368965684</v>
      </c>
      <c r="I54" s="11">
        <f t="shared" si="7"/>
        <v>8215841.191040333</v>
      </c>
      <c r="J54" s="11">
        <f t="shared" si="7"/>
        <v>9638990.560006017</v>
      </c>
      <c r="K54" s="11">
        <f t="shared" si="7"/>
        <v>296128.36672523007</v>
      </c>
      <c r="L54" s="11">
        <f t="shared" si="7"/>
        <v>9935118.926731247</v>
      </c>
      <c r="M54" s="11">
        <f t="shared" si="7"/>
        <v>998559.3935193393</v>
      </c>
    </row>
    <row r="55" spans="1:13" ht="18" customHeight="1">
      <c r="A55" s="10" t="s">
        <v>1</v>
      </c>
      <c r="B55" s="28">
        <v>6611417</v>
      </c>
      <c r="C55" s="28">
        <v>18924376</v>
      </c>
      <c r="D55" s="28">
        <v>25535793</v>
      </c>
      <c r="E55" s="28">
        <v>808447</v>
      </c>
      <c r="F55" s="28">
        <v>26344240</v>
      </c>
      <c r="G55" s="28">
        <v>3446894</v>
      </c>
      <c r="H55" s="20">
        <f t="shared" si="7"/>
        <v>355217.6249039613</v>
      </c>
      <c r="I55" s="11">
        <f t="shared" si="7"/>
        <v>1016767.1915883581</v>
      </c>
      <c r="J55" s="11">
        <f t="shared" si="7"/>
        <v>1371984.8164923196</v>
      </c>
      <c r="K55" s="11">
        <f t="shared" si="7"/>
        <v>43436.16855520274</v>
      </c>
      <c r="L55" s="11">
        <f t="shared" si="7"/>
        <v>1415420.9850475222</v>
      </c>
      <c r="M55" s="11">
        <f t="shared" si="7"/>
        <v>185194.41444636072</v>
      </c>
    </row>
    <row r="56" spans="1:13" ht="19.5" customHeight="1">
      <c r="A56" s="10" t="s">
        <v>2</v>
      </c>
      <c r="B56" s="28">
        <v>5360303</v>
      </c>
      <c r="C56" s="28">
        <v>8927776</v>
      </c>
      <c r="D56" s="28">
        <v>14288079</v>
      </c>
      <c r="E56" s="28">
        <v>1926940</v>
      </c>
      <c r="F56" s="28">
        <v>16215019</v>
      </c>
      <c r="G56" s="28">
        <v>5099826</v>
      </c>
      <c r="H56" s="20">
        <f t="shared" si="7"/>
        <v>287997.88312030217</v>
      </c>
      <c r="I56" s="11">
        <f t="shared" si="7"/>
        <v>479670.7553607023</v>
      </c>
      <c r="J56" s="11">
        <f t="shared" si="7"/>
        <v>767668.6384810044</v>
      </c>
      <c r="K56" s="11">
        <f t="shared" si="7"/>
        <v>103530.46103920526</v>
      </c>
      <c r="L56" s="11">
        <f t="shared" si="7"/>
        <v>871199.0995202097</v>
      </c>
      <c r="M56" s="11">
        <f t="shared" si="7"/>
        <v>274002.9980174401</v>
      </c>
    </row>
    <row r="57" spans="1:13" ht="29.25" customHeight="1">
      <c r="A57" s="5" t="s">
        <v>14</v>
      </c>
      <c r="B57" s="6">
        <f aca="true" t="shared" si="8" ref="B57:M57">B53/B58</f>
        <v>0.013549458229289331</v>
      </c>
      <c r="C57" s="6">
        <f t="shared" si="8"/>
        <v>0.043117538646662144</v>
      </c>
      <c r="D57" s="6">
        <f t="shared" si="8"/>
        <v>0.031180512115782395</v>
      </c>
      <c r="E57" s="6">
        <f t="shared" si="8"/>
        <v>0.0512270680611101</v>
      </c>
      <c r="F57" s="6">
        <f t="shared" si="8"/>
        <v>0.03162925028160154</v>
      </c>
      <c r="G57" s="17">
        <f t="shared" si="8"/>
        <v>0.008938609459145139</v>
      </c>
      <c r="H57" s="21">
        <f t="shared" si="8"/>
        <v>0.013549458229289331</v>
      </c>
      <c r="I57" s="6">
        <f t="shared" si="8"/>
        <v>0.04311753864666215</v>
      </c>
      <c r="J57" s="6">
        <f t="shared" si="8"/>
        <v>0.03118051211578239</v>
      </c>
      <c r="K57" s="6">
        <f t="shared" si="8"/>
        <v>0.05122706806111009</v>
      </c>
      <c r="L57" s="6">
        <f t="shared" si="8"/>
        <v>0.03162925028160154</v>
      </c>
      <c r="M57" s="6">
        <f t="shared" si="8"/>
        <v>0.00893860945914514</v>
      </c>
    </row>
    <row r="58" spans="1:13" ht="33.75" customHeight="1">
      <c r="A58" s="7" t="s">
        <v>13</v>
      </c>
      <c r="B58" s="29">
        <v>2838475336</v>
      </c>
      <c r="C58" s="29">
        <v>4192443694</v>
      </c>
      <c r="D58" s="29">
        <v>7030919030</v>
      </c>
      <c r="E58" s="29">
        <v>160989440</v>
      </c>
      <c r="F58" s="29">
        <v>7191908470</v>
      </c>
      <c r="G58" s="29">
        <v>3035394613</v>
      </c>
      <c r="H58" s="22">
        <f aca="true" t="shared" si="9" ref="H58:M58">B58/18.6123</f>
        <v>152505350.54775605</v>
      </c>
      <c r="I58" s="12">
        <f t="shared" si="9"/>
        <v>225251242.135577</v>
      </c>
      <c r="J58" s="12">
        <f t="shared" si="9"/>
        <v>377756592.68333304</v>
      </c>
      <c r="K58" s="12">
        <f t="shared" si="9"/>
        <v>8649626.322378213</v>
      </c>
      <c r="L58" s="12">
        <f t="shared" si="9"/>
        <v>386406219.00571126</v>
      </c>
      <c r="M58" s="12">
        <f t="shared" si="9"/>
        <v>163085411.95875844</v>
      </c>
    </row>
    <row r="59" spans="1:13" ht="26.25" customHeight="1">
      <c r="A59" s="33" t="s">
        <v>38</v>
      </c>
      <c r="B59" s="31"/>
      <c r="C59" s="31"/>
      <c r="D59" s="31"/>
      <c r="E59" s="31"/>
      <c r="F59" s="31"/>
      <c r="G59" s="34"/>
      <c r="H59" s="30" t="s">
        <v>26</v>
      </c>
      <c r="I59" s="31"/>
      <c r="J59" s="31"/>
      <c r="K59" s="31"/>
      <c r="L59" s="31"/>
      <c r="M59" s="31"/>
    </row>
    <row r="60" spans="1:13" ht="22.5" customHeight="1">
      <c r="A60" s="10" t="s">
        <v>15</v>
      </c>
      <c r="B60" s="26">
        <v>35355937</v>
      </c>
      <c r="C60" s="26">
        <v>177596592</v>
      </c>
      <c r="D60" s="26">
        <v>212952529</v>
      </c>
      <c r="E60" s="26">
        <v>7853306</v>
      </c>
      <c r="F60" s="26">
        <v>220805835</v>
      </c>
      <c r="G60" s="26">
        <v>26215241</v>
      </c>
      <c r="H60" s="20">
        <f aca="true" t="shared" si="10" ref="H60:M63">B60/18.1805</f>
        <v>1944717.5270207091</v>
      </c>
      <c r="I60" s="11">
        <f t="shared" si="10"/>
        <v>9768520.777756387</v>
      </c>
      <c r="J60" s="11">
        <f t="shared" si="10"/>
        <v>11713238.304777097</v>
      </c>
      <c r="K60" s="11">
        <f t="shared" si="10"/>
        <v>431963.1473281813</v>
      </c>
      <c r="L60" s="11">
        <f t="shared" si="10"/>
        <v>12145201.452105278</v>
      </c>
      <c r="M60" s="11">
        <f t="shared" si="10"/>
        <v>1441942.7958526995</v>
      </c>
    </row>
    <row r="61" spans="1:15" ht="20.25" customHeight="1">
      <c r="A61" s="10" t="s">
        <v>0</v>
      </c>
      <c r="B61" s="26">
        <v>24536370</v>
      </c>
      <c r="C61" s="26">
        <v>150208190</v>
      </c>
      <c r="D61" s="26">
        <v>174744560</v>
      </c>
      <c r="E61" s="26">
        <v>5118873</v>
      </c>
      <c r="F61" s="26">
        <v>179863433</v>
      </c>
      <c r="G61" s="26">
        <v>18050061</v>
      </c>
      <c r="H61" s="20">
        <f t="shared" si="10"/>
        <v>1349598.1958692006</v>
      </c>
      <c r="I61" s="11">
        <f t="shared" si="10"/>
        <v>8262049.448585023</v>
      </c>
      <c r="J61" s="11">
        <f t="shared" si="10"/>
        <v>9611647.644454224</v>
      </c>
      <c r="K61" s="11">
        <f t="shared" si="10"/>
        <v>281558.427986029</v>
      </c>
      <c r="L61" s="11">
        <f t="shared" si="10"/>
        <v>9893206.072440254</v>
      </c>
      <c r="M61" s="11">
        <f t="shared" si="10"/>
        <v>992825.3348367758</v>
      </c>
      <c r="O61" s="14" t="s">
        <v>37</v>
      </c>
    </row>
    <row r="62" spans="1:13" ht="21.75" customHeight="1">
      <c r="A62" s="10" t="s">
        <v>1</v>
      </c>
      <c r="B62" s="26">
        <v>6062957</v>
      </c>
      <c r="C62" s="26">
        <v>18784617</v>
      </c>
      <c r="D62" s="26">
        <v>24847574</v>
      </c>
      <c r="E62" s="26">
        <v>834827</v>
      </c>
      <c r="F62" s="26">
        <v>25682401</v>
      </c>
      <c r="G62" s="26">
        <v>3260837</v>
      </c>
      <c r="H62" s="20">
        <f t="shared" si="10"/>
        <v>333486.81279392756</v>
      </c>
      <c r="I62" s="11">
        <f t="shared" si="10"/>
        <v>1033228.8440911967</v>
      </c>
      <c r="J62" s="11">
        <f t="shared" si="10"/>
        <v>1366715.6568851243</v>
      </c>
      <c r="K62" s="11">
        <f t="shared" si="10"/>
        <v>45918.81411402327</v>
      </c>
      <c r="L62" s="11">
        <f t="shared" si="10"/>
        <v>1412634.4709991475</v>
      </c>
      <c r="M62" s="11">
        <f t="shared" si="10"/>
        <v>179359.03853029347</v>
      </c>
    </row>
    <row r="63" spans="1:13" ht="18" customHeight="1">
      <c r="A63" s="10" t="s">
        <v>2</v>
      </c>
      <c r="B63" s="26">
        <v>4756610</v>
      </c>
      <c r="C63" s="26">
        <v>8603785</v>
      </c>
      <c r="D63" s="26">
        <v>13360395</v>
      </c>
      <c r="E63" s="26">
        <v>1899606</v>
      </c>
      <c r="F63" s="26">
        <v>15260001</v>
      </c>
      <c r="G63" s="26">
        <v>4904343</v>
      </c>
      <c r="H63" s="20">
        <f t="shared" si="10"/>
        <v>261632.51835758094</v>
      </c>
      <c r="I63" s="11">
        <f t="shared" si="10"/>
        <v>473242.48508016835</v>
      </c>
      <c r="J63" s="11">
        <f t="shared" si="10"/>
        <v>734875.0034377493</v>
      </c>
      <c r="K63" s="11">
        <f t="shared" si="10"/>
        <v>104485.90522812905</v>
      </c>
      <c r="L63" s="11">
        <f t="shared" si="10"/>
        <v>839360.9086658783</v>
      </c>
      <c r="M63" s="11">
        <f t="shared" si="10"/>
        <v>269758.4224856302</v>
      </c>
    </row>
    <row r="64" spans="1:13" ht="23.25" customHeight="1">
      <c r="A64" s="5" t="s">
        <v>14</v>
      </c>
      <c r="B64" s="6">
        <f aca="true" t="shared" si="11" ref="B64:M64">B60/B65</f>
        <v>0.013158169491030082</v>
      </c>
      <c r="C64" s="6">
        <f t="shared" si="11"/>
        <v>0.04284860765190363</v>
      </c>
      <c r="D64" s="6">
        <f t="shared" si="11"/>
        <v>0.031171048209361063</v>
      </c>
      <c r="E64" s="6">
        <f t="shared" si="11"/>
        <v>0.048998313345737024</v>
      </c>
      <c r="F64" s="6">
        <f t="shared" si="11"/>
        <v>0.03157970015311594</v>
      </c>
      <c r="G64" s="17">
        <f t="shared" si="11"/>
        <v>0.009028418534987087</v>
      </c>
      <c r="H64" s="21">
        <f t="shared" si="11"/>
        <v>0.013158169491030082</v>
      </c>
      <c r="I64" s="6">
        <f t="shared" si="11"/>
        <v>0.042848607651903625</v>
      </c>
      <c r="J64" s="6">
        <f t="shared" si="11"/>
        <v>0.03117104820936106</v>
      </c>
      <c r="K64" s="6">
        <f t="shared" si="11"/>
        <v>0.04899831334573702</v>
      </c>
      <c r="L64" s="6">
        <f t="shared" si="11"/>
        <v>0.03157970015311594</v>
      </c>
      <c r="M64" s="6">
        <f t="shared" si="11"/>
        <v>0.00902841853498709</v>
      </c>
    </row>
    <row r="65" spans="1:13" ht="34.5" customHeight="1">
      <c r="A65" s="7" t="s">
        <v>13</v>
      </c>
      <c r="B65" s="27">
        <v>2686995104</v>
      </c>
      <c r="C65" s="27">
        <v>4144745926</v>
      </c>
      <c r="D65" s="27">
        <v>6831741030</v>
      </c>
      <c r="E65" s="27">
        <v>160277068</v>
      </c>
      <c r="F65" s="27">
        <v>6992018098</v>
      </c>
      <c r="G65" s="27">
        <v>2903635991</v>
      </c>
      <c r="H65" s="22">
        <f aca="true" t="shared" si="12" ref="H65:M65">B65/18.1805</f>
        <v>147795445.889827</v>
      </c>
      <c r="I65" s="12">
        <f t="shared" si="12"/>
        <v>227977554.30268696</v>
      </c>
      <c r="J65" s="12">
        <f t="shared" si="12"/>
        <v>375773000.192514</v>
      </c>
      <c r="K65" s="12">
        <f t="shared" si="12"/>
        <v>8815877.891147109</v>
      </c>
      <c r="L65" s="12">
        <f t="shared" si="12"/>
        <v>384588878.0836611</v>
      </c>
      <c r="M65" s="12">
        <f t="shared" si="12"/>
        <v>159711558.592998</v>
      </c>
    </row>
    <row r="66" spans="1:13" ht="19.5" customHeight="1">
      <c r="A66" s="33" t="s">
        <v>35</v>
      </c>
      <c r="B66" s="31"/>
      <c r="C66" s="31"/>
      <c r="D66" s="31"/>
      <c r="E66" s="31"/>
      <c r="F66" s="31"/>
      <c r="G66" s="34"/>
      <c r="H66" s="30" t="s">
        <v>26</v>
      </c>
      <c r="I66" s="31"/>
      <c r="J66" s="31"/>
      <c r="K66" s="31"/>
      <c r="L66" s="31"/>
      <c r="M66" s="31"/>
    </row>
    <row r="67" spans="1:13" ht="19.5" customHeight="1">
      <c r="A67" s="10" t="s">
        <v>15</v>
      </c>
      <c r="B67" s="11">
        <v>36273580</v>
      </c>
      <c r="C67" s="11">
        <v>184379552</v>
      </c>
      <c r="D67" s="11">
        <v>220653132</v>
      </c>
      <c r="E67" s="11">
        <v>8378924</v>
      </c>
      <c r="F67" s="11">
        <v>229032056</v>
      </c>
      <c r="G67" s="11">
        <v>26347771</v>
      </c>
      <c r="H67" s="20">
        <f>B67/16.7155</f>
        <v>2170056.534354342</v>
      </c>
      <c r="I67" s="11">
        <f aca="true" t="shared" si="13" ref="I67:M70">C67/16.7155</f>
        <v>11030453.890102003</v>
      </c>
      <c r="J67" s="11">
        <f t="shared" si="13"/>
        <v>13200510.424456343</v>
      </c>
      <c r="K67" s="11">
        <f t="shared" si="13"/>
        <v>501266.7284855374</v>
      </c>
      <c r="L67" s="11">
        <f t="shared" si="13"/>
        <v>13701777.15294188</v>
      </c>
      <c r="M67" s="11">
        <f t="shared" si="13"/>
        <v>1576247.8537884</v>
      </c>
    </row>
    <row r="68" spans="1:15" ht="17.25" customHeight="1">
      <c r="A68" s="10" t="s">
        <v>0</v>
      </c>
      <c r="B68" s="11">
        <v>24929096</v>
      </c>
      <c r="C68" s="11">
        <v>154249631</v>
      </c>
      <c r="D68" s="11">
        <v>179178727</v>
      </c>
      <c r="E68" s="11">
        <v>5928485</v>
      </c>
      <c r="F68" s="11">
        <v>185107212</v>
      </c>
      <c r="G68" s="11">
        <v>18210992</v>
      </c>
      <c r="H68" s="20">
        <f>B68/16.7155</f>
        <v>1491376.0282372648</v>
      </c>
      <c r="I68" s="11">
        <f t="shared" si="13"/>
        <v>9227939.99581227</v>
      </c>
      <c r="J68" s="11">
        <f t="shared" si="13"/>
        <v>10719316.024049535</v>
      </c>
      <c r="K68" s="11">
        <f t="shared" si="13"/>
        <v>354669.9171427717</v>
      </c>
      <c r="L68" s="11">
        <f t="shared" si="13"/>
        <v>11073985.941192307</v>
      </c>
      <c r="M68" s="11">
        <f t="shared" si="13"/>
        <v>1089467.3805749156</v>
      </c>
      <c r="O68" s="14" t="s">
        <v>36</v>
      </c>
    </row>
    <row r="69" spans="1:13" ht="17.25" customHeight="1">
      <c r="A69" s="10" t="s">
        <v>1</v>
      </c>
      <c r="B69" s="11">
        <v>5191836</v>
      </c>
      <c r="C69" s="11">
        <v>19052516</v>
      </c>
      <c r="D69" s="11">
        <v>24244352</v>
      </c>
      <c r="E69" s="11">
        <v>822748</v>
      </c>
      <c r="F69" s="11">
        <v>25067100</v>
      </c>
      <c r="G69" s="11">
        <v>2984568</v>
      </c>
      <c r="H69" s="20">
        <f>B69/16.7155</f>
        <v>310600.1017020131</v>
      </c>
      <c r="I69" s="11">
        <f t="shared" si="13"/>
        <v>1139811.3128533398</v>
      </c>
      <c r="J69" s="11">
        <f t="shared" si="13"/>
        <v>1450411.4145553529</v>
      </c>
      <c r="K69" s="11">
        <f t="shared" si="13"/>
        <v>49220.66345607371</v>
      </c>
      <c r="L69" s="11">
        <f t="shared" si="13"/>
        <v>1499632.0780114266</v>
      </c>
      <c r="M69" s="11">
        <f t="shared" si="13"/>
        <v>178550.9257874428</v>
      </c>
    </row>
    <row r="70" spans="1:13" ht="20.25" customHeight="1">
      <c r="A70" s="10" t="s">
        <v>2</v>
      </c>
      <c r="B70" s="11">
        <v>6152648</v>
      </c>
      <c r="C70" s="11">
        <v>11077405</v>
      </c>
      <c r="D70" s="11">
        <v>17230053</v>
      </c>
      <c r="E70" s="11">
        <v>1627691</v>
      </c>
      <c r="F70" s="11">
        <v>18857744</v>
      </c>
      <c r="G70" s="11">
        <v>5152211</v>
      </c>
      <c r="H70" s="20">
        <f>B70/16.7155</f>
        <v>368080.4044150639</v>
      </c>
      <c r="I70" s="11">
        <f t="shared" si="13"/>
        <v>662702.5814363915</v>
      </c>
      <c r="J70" s="11">
        <f t="shared" si="13"/>
        <v>1030782.9858514554</v>
      </c>
      <c r="K70" s="11">
        <f t="shared" si="13"/>
        <v>97376.147886692</v>
      </c>
      <c r="L70" s="11">
        <f t="shared" si="13"/>
        <v>1128159.1337381473</v>
      </c>
      <c r="M70" s="11">
        <f t="shared" si="13"/>
        <v>308229.54742604174</v>
      </c>
    </row>
    <row r="71" spans="1:13" ht="27.75" customHeight="1">
      <c r="A71" s="5" t="s">
        <v>14</v>
      </c>
      <c r="B71" s="6">
        <f aca="true" t="shared" si="14" ref="B71:M71">B67/B72</f>
        <v>0.014991912268948783</v>
      </c>
      <c r="C71" s="6">
        <f t="shared" si="14"/>
        <v>0.045102284875023754</v>
      </c>
      <c r="D71" s="6">
        <f t="shared" si="14"/>
        <v>0.03390712327815082</v>
      </c>
      <c r="E71" s="6">
        <f t="shared" si="14"/>
        <v>0.05168946854632147</v>
      </c>
      <c r="F71" s="6">
        <f t="shared" si="14"/>
        <v>0.034339309088430255</v>
      </c>
      <c r="G71" s="17">
        <f t="shared" si="14"/>
        <v>0.009543865832700957</v>
      </c>
      <c r="H71" s="21">
        <f t="shared" si="14"/>
        <v>0.014991912268948785</v>
      </c>
      <c r="I71" s="6">
        <f t="shared" si="14"/>
        <v>0.04510228487502376</v>
      </c>
      <c r="J71" s="6">
        <f t="shared" si="14"/>
        <v>0.03390712327815082</v>
      </c>
      <c r="K71" s="6">
        <f t="shared" si="14"/>
        <v>0.05168946854632146</v>
      </c>
      <c r="L71" s="6">
        <f t="shared" si="14"/>
        <v>0.034339309088430255</v>
      </c>
      <c r="M71" s="6">
        <f t="shared" si="14"/>
        <v>0.009543865832700957</v>
      </c>
    </row>
    <row r="72" spans="1:13" ht="32.25" customHeight="1">
      <c r="A72" s="7" t="s">
        <v>13</v>
      </c>
      <c r="B72" s="12">
        <v>2419543241</v>
      </c>
      <c r="C72" s="12">
        <v>4088031294</v>
      </c>
      <c r="D72" s="12">
        <v>6507574535</v>
      </c>
      <c r="E72" s="12">
        <v>162101183</v>
      </c>
      <c r="F72" s="12">
        <v>6669675718</v>
      </c>
      <c r="G72" s="12">
        <v>2760702158</v>
      </c>
      <c r="H72" s="22">
        <f aca="true" t="shared" si="15" ref="H72:M72">B72/16.7155</f>
        <v>144748481.40947026</v>
      </c>
      <c r="I72" s="12">
        <f t="shared" si="15"/>
        <v>244565301.30717</v>
      </c>
      <c r="J72" s="12">
        <f t="shared" si="15"/>
        <v>389313782.7166403</v>
      </c>
      <c r="K72" s="12">
        <f t="shared" si="15"/>
        <v>9697656.845442854</v>
      </c>
      <c r="L72" s="12">
        <f t="shared" si="15"/>
        <v>399011439.5620831</v>
      </c>
      <c r="M72" s="12">
        <f t="shared" si="15"/>
        <v>165158215.90739137</v>
      </c>
    </row>
    <row r="73" spans="1:13" ht="17.25" customHeight="1">
      <c r="A73" s="33" t="s">
        <v>30</v>
      </c>
      <c r="B73" s="31"/>
      <c r="C73" s="31"/>
      <c r="D73" s="31"/>
      <c r="E73" s="31"/>
      <c r="F73" s="31"/>
      <c r="G73" s="34"/>
      <c r="H73" s="30" t="s">
        <v>26</v>
      </c>
      <c r="I73" s="31"/>
      <c r="J73" s="31"/>
      <c r="K73" s="31"/>
      <c r="L73" s="31"/>
      <c r="M73" s="31"/>
    </row>
    <row r="74" spans="1:13" ht="17.25" customHeight="1">
      <c r="A74" s="10" t="s">
        <v>15</v>
      </c>
      <c r="B74" s="11">
        <v>35726283</v>
      </c>
      <c r="C74" s="11">
        <v>178691991</v>
      </c>
      <c r="D74" s="11">
        <v>214418274</v>
      </c>
      <c r="E74" s="11">
        <v>8450556</v>
      </c>
      <c r="F74" s="11">
        <v>222868830</v>
      </c>
      <c r="G74" s="16">
        <v>25950988</v>
      </c>
      <c r="H74" s="20">
        <f>B74/16.4127</f>
        <v>2176746.23919282</v>
      </c>
      <c r="I74" s="11">
        <f aca="true" t="shared" si="16" ref="I74:M77">C74/16.4127</f>
        <v>10887421.99638085</v>
      </c>
      <c r="J74" s="11">
        <f t="shared" si="16"/>
        <v>13064168.235573672</v>
      </c>
      <c r="K74" s="11">
        <f t="shared" si="16"/>
        <v>514879.0875358716</v>
      </c>
      <c r="L74" s="11">
        <f t="shared" si="16"/>
        <v>13579047.323109543</v>
      </c>
      <c r="M74" s="11">
        <f t="shared" si="16"/>
        <v>1581152.8877028155</v>
      </c>
    </row>
    <row r="75" spans="1:15" ht="15" customHeight="1">
      <c r="A75" s="10" t="s">
        <v>0</v>
      </c>
      <c r="B75" s="11">
        <v>24140826</v>
      </c>
      <c r="C75" s="11">
        <v>149121060</v>
      </c>
      <c r="D75" s="11">
        <v>173261886</v>
      </c>
      <c r="E75" s="11">
        <v>5975374</v>
      </c>
      <c r="F75" s="11">
        <v>179237260</v>
      </c>
      <c r="G75" s="16">
        <v>17485616</v>
      </c>
      <c r="H75" s="20">
        <f>B75/16.4127</f>
        <v>1470862.563746367</v>
      </c>
      <c r="I75" s="11">
        <f t="shared" si="16"/>
        <v>9085711.674495969</v>
      </c>
      <c r="J75" s="11">
        <f t="shared" si="16"/>
        <v>10556574.238242336</v>
      </c>
      <c r="K75" s="11">
        <f t="shared" si="16"/>
        <v>364070.14080559567</v>
      </c>
      <c r="L75" s="11">
        <f t="shared" si="16"/>
        <v>10920644.379047932</v>
      </c>
      <c r="M75" s="11">
        <f t="shared" si="16"/>
        <v>1065371.0845869356</v>
      </c>
      <c r="O75" s="14" t="s">
        <v>32</v>
      </c>
    </row>
    <row r="76" spans="1:13" ht="14.25" customHeight="1">
      <c r="A76" s="10" t="s">
        <v>1</v>
      </c>
      <c r="B76" s="11">
        <v>5025964</v>
      </c>
      <c r="C76" s="11">
        <v>18663659</v>
      </c>
      <c r="D76" s="11">
        <v>23689623</v>
      </c>
      <c r="E76" s="11">
        <v>767952</v>
      </c>
      <c r="F76" s="11">
        <v>24457575</v>
      </c>
      <c r="G76" s="16">
        <v>2968930</v>
      </c>
      <c r="H76" s="20">
        <f>B76/16.4127</f>
        <v>306224.08257020474</v>
      </c>
      <c r="I76" s="11">
        <f t="shared" si="16"/>
        <v>1137147.391958666</v>
      </c>
      <c r="J76" s="11">
        <f t="shared" si="16"/>
        <v>1443371.4745288708</v>
      </c>
      <c r="K76" s="11">
        <f t="shared" si="16"/>
        <v>46790.10766053117</v>
      </c>
      <c r="L76" s="11">
        <f t="shared" si="16"/>
        <v>1490161.582189402</v>
      </c>
      <c r="M76" s="11">
        <f t="shared" si="16"/>
        <v>180892.23589049943</v>
      </c>
    </row>
    <row r="77" spans="1:13" ht="15" customHeight="1">
      <c r="A77" s="10" t="s">
        <v>2</v>
      </c>
      <c r="B77" s="11">
        <v>6559493</v>
      </c>
      <c r="C77" s="11">
        <v>10907272</v>
      </c>
      <c r="D77" s="11">
        <v>17466765</v>
      </c>
      <c r="E77" s="11">
        <v>1707230</v>
      </c>
      <c r="F77" s="11">
        <v>19173995</v>
      </c>
      <c r="G77" s="16">
        <v>5496442</v>
      </c>
      <c r="H77" s="20">
        <f>B77/16.4127</f>
        <v>399659.59287624824</v>
      </c>
      <c r="I77" s="11">
        <f t="shared" si="16"/>
        <v>664562.9299262157</v>
      </c>
      <c r="J77" s="11">
        <f t="shared" si="16"/>
        <v>1064222.522802464</v>
      </c>
      <c r="K77" s="11">
        <f t="shared" si="16"/>
        <v>104018.83906974476</v>
      </c>
      <c r="L77" s="11">
        <f t="shared" si="16"/>
        <v>1168241.3618722085</v>
      </c>
      <c r="M77" s="11">
        <f t="shared" si="16"/>
        <v>334889.56722538034</v>
      </c>
    </row>
    <row r="78" spans="1:13" ht="25.5" customHeight="1">
      <c r="A78" s="5" t="s">
        <v>14</v>
      </c>
      <c r="B78" s="6">
        <f aca="true" t="shared" si="17" ref="B78:M78">B74/B79</f>
        <v>0.015517790819908207</v>
      </c>
      <c r="C78" s="6">
        <f t="shared" si="17"/>
        <v>0.04498154760750191</v>
      </c>
      <c r="D78" s="6">
        <f t="shared" si="17"/>
        <v>0.0341711085275326</v>
      </c>
      <c r="E78" s="6">
        <f t="shared" si="17"/>
        <v>0.05252778034822359</v>
      </c>
      <c r="F78" s="6">
        <f t="shared" si="17"/>
        <v>0.03462998217057921</v>
      </c>
      <c r="G78" s="17">
        <f t="shared" si="17"/>
        <v>0.009856495534400798</v>
      </c>
      <c r="H78" s="21">
        <f t="shared" si="17"/>
        <v>0.015517790819908209</v>
      </c>
      <c r="I78" s="6">
        <f t="shared" si="17"/>
        <v>0.0449815476075019</v>
      </c>
      <c r="J78" s="6">
        <f t="shared" si="17"/>
        <v>0.034171108527532607</v>
      </c>
      <c r="K78" s="6">
        <f t="shared" si="17"/>
        <v>0.05252778034822359</v>
      </c>
      <c r="L78" s="6">
        <f t="shared" si="17"/>
        <v>0.03462998217057921</v>
      </c>
      <c r="M78" s="6">
        <f t="shared" si="17"/>
        <v>0.0098564955344008</v>
      </c>
    </row>
    <row r="79" spans="1:13" ht="33" customHeight="1">
      <c r="A79" s="7" t="s">
        <v>13</v>
      </c>
      <c r="B79" s="12">
        <v>2302278940</v>
      </c>
      <c r="C79" s="12">
        <v>3972562095</v>
      </c>
      <c r="D79" s="12">
        <v>6274841035</v>
      </c>
      <c r="E79" s="12">
        <v>160877843</v>
      </c>
      <c r="F79" s="12">
        <v>6435718878</v>
      </c>
      <c r="G79" s="18">
        <v>2632881830</v>
      </c>
      <c r="H79" s="22">
        <f aca="true" t="shared" si="18" ref="H79:M79">B79/16.4127</f>
        <v>140274235.19591534</v>
      </c>
      <c r="I79" s="12">
        <f t="shared" si="18"/>
        <v>242041961.10329196</v>
      </c>
      <c r="J79" s="12">
        <f t="shared" si="18"/>
        <v>382316196.29920727</v>
      </c>
      <c r="K79" s="12">
        <f t="shared" si="18"/>
        <v>9802033.973691104</v>
      </c>
      <c r="L79" s="12">
        <f t="shared" si="18"/>
        <v>392118230.2728984</v>
      </c>
      <c r="M79" s="12">
        <f t="shared" si="18"/>
        <v>160417349.3696954</v>
      </c>
    </row>
    <row r="80" spans="1:13" ht="20.25" customHeight="1">
      <c r="A80" s="33" t="s">
        <v>31</v>
      </c>
      <c r="B80" s="31"/>
      <c r="C80" s="31"/>
      <c r="D80" s="31"/>
      <c r="E80" s="31"/>
      <c r="F80" s="31"/>
      <c r="G80" s="34"/>
      <c r="H80" s="30" t="s">
        <v>26</v>
      </c>
      <c r="I80" s="31"/>
      <c r="J80" s="31"/>
      <c r="K80" s="31"/>
      <c r="L80" s="31"/>
      <c r="M80" s="31"/>
    </row>
    <row r="81" spans="1:13" ht="21.75" customHeight="1">
      <c r="A81" s="10" t="s">
        <v>15</v>
      </c>
      <c r="B81" s="11">
        <v>36471885</v>
      </c>
      <c r="C81" s="11">
        <v>179270227</v>
      </c>
      <c r="D81" s="11">
        <v>215742112</v>
      </c>
      <c r="E81" s="11">
        <v>8899565</v>
      </c>
      <c r="F81" s="11">
        <v>224641677</v>
      </c>
      <c r="G81" s="16">
        <v>26644656</v>
      </c>
      <c r="H81" s="20">
        <f>B81/14.974</f>
        <v>2435680.8468011217</v>
      </c>
      <c r="I81" s="11">
        <f aca="true" t="shared" si="19" ref="I81:M84">C81/14.974</f>
        <v>11972100.106851876</v>
      </c>
      <c r="J81" s="11">
        <f t="shared" si="19"/>
        <v>14407780.953652998</v>
      </c>
      <c r="K81" s="11">
        <f t="shared" si="19"/>
        <v>594334.5131561373</v>
      </c>
      <c r="L81" s="11">
        <f t="shared" si="19"/>
        <v>15002115.466809135</v>
      </c>
      <c r="M81" s="11">
        <f t="shared" si="19"/>
        <v>1779394.6841191398</v>
      </c>
    </row>
    <row r="82" spans="1:15" ht="17.25" customHeight="1">
      <c r="A82" s="10" t="s">
        <v>0</v>
      </c>
      <c r="B82" s="11">
        <v>24804967</v>
      </c>
      <c r="C82" s="11">
        <v>150113380</v>
      </c>
      <c r="D82" s="11">
        <v>174918347</v>
      </c>
      <c r="E82" s="11">
        <v>6497041</v>
      </c>
      <c r="F82" s="11">
        <v>181415388</v>
      </c>
      <c r="G82" s="16">
        <v>18251429</v>
      </c>
      <c r="H82" s="20">
        <f>B82/14.974</f>
        <v>1656535.7953786564</v>
      </c>
      <c r="I82" s="11">
        <f t="shared" si="19"/>
        <v>10024935.22104982</v>
      </c>
      <c r="J82" s="11">
        <f t="shared" si="19"/>
        <v>11681471.016428476</v>
      </c>
      <c r="K82" s="11">
        <f t="shared" si="19"/>
        <v>433888.13944169896</v>
      </c>
      <c r="L82" s="11">
        <f t="shared" si="19"/>
        <v>12115359.155870175</v>
      </c>
      <c r="M82" s="11">
        <f t="shared" si="19"/>
        <v>1218874.64939228</v>
      </c>
      <c r="O82" s="14" t="s">
        <v>33</v>
      </c>
    </row>
    <row r="83" spans="1:13" ht="16.5" customHeight="1">
      <c r="A83" s="10" t="s">
        <v>1</v>
      </c>
      <c r="B83" s="11">
        <v>4738396</v>
      </c>
      <c r="C83" s="11">
        <v>18551191</v>
      </c>
      <c r="D83" s="11">
        <v>23289587</v>
      </c>
      <c r="E83" s="11">
        <v>692140</v>
      </c>
      <c r="F83" s="11">
        <v>23981727</v>
      </c>
      <c r="G83" s="16">
        <v>2954155</v>
      </c>
      <c r="H83" s="20">
        <f>B83/14.974</f>
        <v>316441.565379992</v>
      </c>
      <c r="I83" s="11">
        <f t="shared" si="19"/>
        <v>1238893.4820355282</v>
      </c>
      <c r="J83" s="11">
        <f t="shared" si="19"/>
        <v>1555335.0474155203</v>
      </c>
      <c r="K83" s="11">
        <f t="shared" si="19"/>
        <v>46222.78616268198</v>
      </c>
      <c r="L83" s="11">
        <f t="shared" si="19"/>
        <v>1601557.8335782022</v>
      </c>
      <c r="M83" s="11">
        <f t="shared" si="19"/>
        <v>197285.62842259917</v>
      </c>
    </row>
    <row r="84" spans="1:13" ht="17.25" customHeight="1">
      <c r="A84" s="10" t="s">
        <v>2</v>
      </c>
      <c r="B84" s="11">
        <v>6928522</v>
      </c>
      <c r="C84" s="11">
        <v>10605656</v>
      </c>
      <c r="D84" s="11">
        <v>17534178</v>
      </c>
      <c r="E84" s="11">
        <v>1710384</v>
      </c>
      <c r="F84" s="11">
        <v>19244562</v>
      </c>
      <c r="G84" s="16">
        <v>5439072</v>
      </c>
      <c r="H84" s="20">
        <f>B84/14.974</f>
        <v>462703.48604247364</v>
      </c>
      <c r="I84" s="11">
        <f t="shared" si="19"/>
        <v>708271.4037665286</v>
      </c>
      <c r="J84" s="11">
        <f t="shared" si="19"/>
        <v>1170974.8898090022</v>
      </c>
      <c r="K84" s="11">
        <f t="shared" si="19"/>
        <v>114223.58755175637</v>
      </c>
      <c r="L84" s="11">
        <f t="shared" si="19"/>
        <v>1285198.4773607587</v>
      </c>
      <c r="M84" s="11">
        <f t="shared" si="19"/>
        <v>363234.4063042607</v>
      </c>
    </row>
    <row r="85" spans="1:13" ht="21.75" customHeight="1">
      <c r="A85" s="5" t="s">
        <v>14</v>
      </c>
      <c r="B85" s="6">
        <f aca="true" t="shared" si="20" ref="B85:M85">B81/B86</f>
        <v>0.01685112737578688</v>
      </c>
      <c r="C85" s="6">
        <f t="shared" si="20"/>
        <v>0.04583413888343276</v>
      </c>
      <c r="D85" s="6">
        <f t="shared" si="20"/>
        <v>0.035509361526294345</v>
      </c>
      <c r="E85" s="6">
        <f t="shared" si="20"/>
        <v>0.05431255735175284</v>
      </c>
      <c r="F85" s="6">
        <f t="shared" si="20"/>
        <v>0.03600316085390876</v>
      </c>
      <c r="G85" s="17">
        <f t="shared" si="20"/>
        <v>0.010342765345715977</v>
      </c>
      <c r="H85" s="21">
        <f t="shared" si="20"/>
        <v>0.016851127375786878</v>
      </c>
      <c r="I85" s="6">
        <f t="shared" si="20"/>
        <v>0.04583413888343276</v>
      </c>
      <c r="J85" s="6">
        <f t="shared" si="20"/>
        <v>0.035509361526294345</v>
      </c>
      <c r="K85" s="6">
        <f t="shared" si="20"/>
        <v>0.05431255735175283</v>
      </c>
      <c r="L85" s="6">
        <f t="shared" si="20"/>
        <v>0.036003160853908756</v>
      </c>
      <c r="M85" s="6">
        <f t="shared" si="20"/>
        <v>0.010342765345715977</v>
      </c>
    </row>
    <row r="86" spans="1:13" ht="27" customHeight="1">
      <c r="A86" s="7" t="s">
        <v>13</v>
      </c>
      <c r="B86" s="12">
        <v>2164358751</v>
      </c>
      <c r="C86" s="12">
        <v>3911281664</v>
      </c>
      <c r="D86" s="12">
        <v>6075640415</v>
      </c>
      <c r="E86" s="12">
        <v>163858331</v>
      </c>
      <c r="F86" s="12">
        <v>6239498746</v>
      </c>
      <c r="G86" s="18">
        <v>2576163638</v>
      </c>
      <c r="H86" s="22">
        <f aca="true" t="shared" si="21" ref="H86:M86">B86/14.974</f>
        <v>144541121.34366235</v>
      </c>
      <c r="I86" s="12">
        <f t="shared" si="21"/>
        <v>261204866.03445974</v>
      </c>
      <c r="J86" s="12">
        <f t="shared" si="21"/>
        <v>405745987.3781221</v>
      </c>
      <c r="K86" s="12">
        <f t="shared" si="21"/>
        <v>10942856.351008415</v>
      </c>
      <c r="L86" s="12">
        <f t="shared" si="21"/>
        <v>416688843.7291305</v>
      </c>
      <c r="M86" s="12">
        <f t="shared" si="21"/>
        <v>172042449.4457059</v>
      </c>
    </row>
    <row r="87" spans="1:13" ht="17.25" customHeight="1">
      <c r="A87" s="33" t="s">
        <v>29</v>
      </c>
      <c r="B87" s="31"/>
      <c r="C87" s="31"/>
      <c r="D87" s="31"/>
      <c r="E87" s="31"/>
      <c r="F87" s="31"/>
      <c r="G87" s="34"/>
      <c r="H87" s="30" t="s">
        <v>26</v>
      </c>
      <c r="I87" s="31"/>
      <c r="J87" s="31"/>
      <c r="K87" s="31"/>
      <c r="L87" s="31"/>
      <c r="M87" s="31"/>
    </row>
    <row r="88" spans="1:13" ht="16.5" customHeight="1">
      <c r="A88" s="10" t="s">
        <v>15</v>
      </c>
      <c r="B88" s="11">
        <v>33274839</v>
      </c>
      <c r="C88" s="11">
        <v>160217637</v>
      </c>
      <c r="D88" s="11">
        <v>193492476</v>
      </c>
      <c r="E88" s="11">
        <v>8590765</v>
      </c>
      <c r="F88" s="11">
        <v>202083241</v>
      </c>
      <c r="G88" s="16">
        <v>24107425</v>
      </c>
      <c r="H88" s="20">
        <f>B88/14.6609</f>
        <v>2269631.400527935</v>
      </c>
      <c r="I88" s="11">
        <f aca="true" t="shared" si="22" ref="I88:M91">C88/14.6609</f>
        <v>10928226.575448984</v>
      </c>
      <c r="J88" s="11">
        <f t="shared" si="22"/>
        <v>13197857.975976918</v>
      </c>
      <c r="K88" s="11">
        <f t="shared" si="22"/>
        <v>585964.3678082519</v>
      </c>
      <c r="L88" s="11">
        <f t="shared" si="22"/>
        <v>13783822.34378517</v>
      </c>
      <c r="M88" s="11">
        <f t="shared" si="22"/>
        <v>1644334.5906458676</v>
      </c>
    </row>
    <row r="89" spans="1:13" ht="12.75" customHeight="1">
      <c r="A89" s="10" t="s">
        <v>0</v>
      </c>
      <c r="B89" s="11">
        <v>22715923</v>
      </c>
      <c r="C89" s="11">
        <v>132483692</v>
      </c>
      <c r="D89" s="11">
        <v>155199615</v>
      </c>
      <c r="E89" s="11">
        <v>6222477</v>
      </c>
      <c r="F89" s="11">
        <v>161422092</v>
      </c>
      <c r="G89" s="16">
        <v>16938683</v>
      </c>
      <c r="H89" s="20">
        <f>B89/14.6609</f>
        <v>1549422.136430915</v>
      </c>
      <c r="I89" s="11">
        <f t="shared" si="22"/>
        <v>9036532.00008185</v>
      </c>
      <c r="J89" s="11">
        <f t="shared" si="22"/>
        <v>10585954.136512766</v>
      </c>
      <c r="K89" s="11">
        <f t="shared" si="22"/>
        <v>424426.6723052473</v>
      </c>
      <c r="L89" s="11">
        <f t="shared" si="22"/>
        <v>11010380.808818012</v>
      </c>
      <c r="M89" s="11">
        <f t="shared" si="22"/>
        <v>1155364.4728495523</v>
      </c>
    </row>
    <row r="90" spans="1:15" ht="15.75" customHeight="1">
      <c r="A90" s="10" t="s">
        <v>1</v>
      </c>
      <c r="B90" s="11">
        <v>4245398</v>
      </c>
      <c r="C90" s="11">
        <v>17846975</v>
      </c>
      <c r="D90" s="11">
        <v>22092373</v>
      </c>
      <c r="E90" s="11">
        <v>676757</v>
      </c>
      <c r="F90" s="11">
        <v>22769130</v>
      </c>
      <c r="G90" s="16">
        <v>2800812</v>
      </c>
      <c r="H90" s="20">
        <f>B90/14.6609</f>
        <v>289572.8093091147</v>
      </c>
      <c r="I90" s="11">
        <f t="shared" si="22"/>
        <v>1217317.8317838605</v>
      </c>
      <c r="J90" s="11">
        <f t="shared" si="22"/>
        <v>1506890.6410929752</v>
      </c>
      <c r="K90" s="11">
        <f t="shared" si="22"/>
        <v>46160.67226432211</v>
      </c>
      <c r="L90" s="11">
        <f t="shared" si="22"/>
        <v>1553051.3133572973</v>
      </c>
      <c r="M90" s="11">
        <f t="shared" si="22"/>
        <v>191039.56783007865</v>
      </c>
      <c r="O90" s="14" t="s">
        <v>34</v>
      </c>
    </row>
    <row r="91" spans="1:13" ht="15.75" customHeight="1">
      <c r="A91" s="10" t="s">
        <v>2</v>
      </c>
      <c r="B91" s="11">
        <v>6313518</v>
      </c>
      <c r="C91" s="11">
        <v>9886970</v>
      </c>
      <c r="D91" s="11">
        <v>16200488</v>
      </c>
      <c r="E91" s="11">
        <v>1691531</v>
      </c>
      <c r="F91" s="11">
        <v>17892019</v>
      </c>
      <c r="G91" s="16">
        <v>4367930</v>
      </c>
      <c r="H91" s="20">
        <f>B91/14.6609</f>
        <v>430636.45478790527</v>
      </c>
      <c r="I91" s="11">
        <f t="shared" si="22"/>
        <v>674376.7435832726</v>
      </c>
      <c r="J91" s="11">
        <f t="shared" si="22"/>
        <v>1105013.1983711778</v>
      </c>
      <c r="K91" s="11">
        <f t="shared" si="22"/>
        <v>115377.02323868248</v>
      </c>
      <c r="L91" s="11">
        <f t="shared" si="22"/>
        <v>1220390.2216098602</v>
      </c>
      <c r="M91" s="11">
        <f t="shared" si="22"/>
        <v>297930.54996623675</v>
      </c>
    </row>
    <row r="92" spans="1:13" ht="20.25" customHeight="1">
      <c r="A92" s="5" t="s">
        <v>14</v>
      </c>
      <c r="B92" s="6">
        <f aca="true" t="shared" si="23" ref="B92:M92">B88/B93</f>
        <v>0.0167978469424747</v>
      </c>
      <c r="C92" s="6">
        <f t="shared" si="23"/>
        <v>0.0437341198661292</v>
      </c>
      <c r="D92" s="6">
        <f t="shared" si="23"/>
        <v>0.034280759732887835</v>
      </c>
      <c r="E92" s="6">
        <f t="shared" si="23"/>
        <v>0.0534309720719286</v>
      </c>
      <c r="F92" s="6">
        <f t="shared" si="23"/>
        <v>0.03481115605661481</v>
      </c>
      <c r="G92" s="17">
        <f t="shared" si="23"/>
        <v>0.010026287987855462</v>
      </c>
      <c r="H92" s="21">
        <f t="shared" si="23"/>
        <v>0.0167978469424747</v>
      </c>
      <c r="I92" s="6">
        <f t="shared" si="23"/>
        <v>0.043734119866129205</v>
      </c>
      <c r="J92" s="6">
        <f t="shared" si="23"/>
        <v>0.034280759732887835</v>
      </c>
      <c r="K92" s="6">
        <f t="shared" si="23"/>
        <v>0.0534309720719286</v>
      </c>
      <c r="L92" s="6">
        <f t="shared" si="23"/>
        <v>0.03481115605661481</v>
      </c>
      <c r="M92" s="6">
        <f t="shared" si="23"/>
        <v>0.010026287987855462</v>
      </c>
    </row>
    <row r="93" spans="1:13" ht="33" customHeight="1">
      <c r="A93" s="7" t="s">
        <v>13</v>
      </c>
      <c r="B93" s="12">
        <v>1980899047</v>
      </c>
      <c r="C93" s="12">
        <v>3663447155</v>
      </c>
      <c r="D93" s="12">
        <v>5644346202</v>
      </c>
      <c r="E93" s="12">
        <v>160782495</v>
      </c>
      <c r="F93" s="12">
        <v>5805128697</v>
      </c>
      <c r="G93" s="18">
        <v>2404421759</v>
      </c>
      <c r="H93" s="22">
        <f aca="true" t="shared" si="24" ref="H93:M93">B93/14.6609</f>
        <v>135114423.1936648</v>
      </c>
      <c r="I93" s="12">
        <f t="shared" si="24"/>
        <v>249878735.61650378</v>
      </c>
      <c r="J93" s="12">
        <f t="shared" si="24"/>
        <v>384993158.81016856</v>
      </c>
      <c r="K93" s="12">
        <f t="shared" si="24"/>
        <v>10966754.769488912</v>
      </c>
      <c r="L93" s="12">
        <f t="shared" si="24"/>
        <v>395959913.57965744</v>
      </c>
      <c r="M93" s="12">
        <f t="shared" si="24"/>
        <v>164002329.93881685</v>
      </c>
    </row>
    <row r="94" spans="1:13" ht="16.5" customHeight="1">
      <c r="A94" s="33" t="s">
        <v>27</v>
      </c>
      <c r="B94" s="31"/>
      <c r="C94" s="31"/>
      <c r="D94" s="31"/>
      <c r="E94" s="31"/>
      <c r="F94" s="31"/>
      <c r="G94" s="34"/>
      <c r="H94" s="30" t="s">
        <v>26</v>
      </c>
      <c r="I94" s="31"/>
      <c r="J94" s="31"/>
      <c r="K94" s="31"/>
      <c r="L94" s="31"/>
      <c r="M94" s="31"/>
    </row>
    <row r="95" spans="1:13" ht="18.75" customHeight="1">
      <c r="A95" s="10" t="s">
        <v>15</v>
      </c>
      <c r="B95" s="11">
        <v>34033232</v>
      </c>
      <c r="C95" s="11">
        <v>167527146</v>
      </c>
      <c r="D95" s="11">
        <v>201560378</v>
      </c>
      <c r="E95" s="11">
        <v>8671360</v>
      </c>
      <c r="F95" s="11">
        <v>210231738</v>
      </c>
      <c r="G95" s="16">
        <v>25015704</v>
      </c>
      <c r="H95" s="23">
        <f>B95/14.7852</f>
        <v>2301844.547249953</v>
      </c>
      <c r="I95" s="11">
        <f aca="true" t="shared" si="25" ref="I95:M98">C95/14.7852</f>
        <v>11330732.489246003</v>
      </c>
      <c r="J95" s="11">
        <f t="shared" si="25"/>
        <v>13632577.036495956</v>
      </c>
      <c r="K95" s="11">
        <f t="shared" si="25"/>
        <v>586489.1918945973</v>
      </c>
      <c r="L95" s="11">
        <f t="shared" si="25"/>
        <v>14219066.228390552</v>
      </c>
      <c r="M95" s="11">
        <f t="shared" si="25"/>
        <v>1691942.212482753</v>
      </c>
    </row>
    <row r="96" spans="1:13" ht="16.5" customHeight="1">
      <c r="A96" s="10" t="s">
        <v>0</v>
      </c>
      <c r="B96" s="11">
        <v>23683387</v>
      </c>
      <c r="C96" s="11">
        <v>140236741</v>
      </c>
      <c r="D96" s="11">
        <v>163920128</v>
      </c>
      <c r="E96" s="11">
        <v>6311545</v>
      </c>
      <c r="F96" s="11">
        <v>170231673</v>
      </c>
      <c r="G96" s="16">
        <v>17765170</v>
      </c>
      <c r="H96" s="23">
        <f>B96/14.7852</f>
        <v>1601830.6820333847</v>
      </c>
      <c r="I96" s="11">
        <f t="shared" si="25"/>
        <v>9484940.41338636</v>
      </c>
      <c r="J96" s="11">
        <f t="shared" si="25"/>
        <v>11086771.095419744</v>
      </c>
      <c r="K96" s="11">
        <f t="shared" si="25"/>
        <v>426882.6258691124</v>
      </c>
      <c r="L96" s="11">
        <f t="shared" si="25"/>
        <v>11513653.721288856</v>
      </c>
      <c r="M96" s="11">
        <f t="shared" si="25"/>
        <v>1201550.875199524</v>
      </c>
    </row>
    <row r="97" spans="1:15" ht="17.25" customHeight="1">
      <c r="A97" s="10" t="s">
        <v>1</v>
      </c>
      <c r="B97" s="11">
        <v>3861262</v>
      </c>
      <c r="C97" s="11">
        <v>17586198</v>
      </c>
      <c r="D97" s="11">
        <v>21447460</v>
      </c>
      <c r="E97" s="11">
        <v>655532</v>
      </c>
      <c r="F97" s="11">
        <v>22102992</v>
      </c>
      <c r="G97" s="16">
        <v>2748459</v>
      </c>
      <c r="H97" s="23">
        <f>B97/14.7852</f>
        <v>261157.2383194005</v>
      </c>
      <c r="I97" s="11">
        <f t="shared" si="25"/>
        <v>1189446.067689311</v>
      </c>
      <c r="J97" s="11">
        <f t="shared" si="25"/>
        <v>1450603.3060087115</v>
      </c>
      <c r="K97" s="11">
        <f t="shared" si="25"/>
        <v>44337.03974244515</v>
      </c>
      <c r="L97" s="11">
        <f t="shared" si="25"/>
        <v>1494940.3457511566</v>
      </c>
      <c r="M97" s="11">
        <f t="shared" si="25"/>
        <v>185892.58177096015</v>
      </c>
      <c r="O97" s="14" t="s">
        <v>28</v>
      </c>
    </row>
    <row r="98" spans="1:13" ht="17.25" customHeight="1">
      <c r="A98" s="10" t="s">
        <v>2</v>
      </c>
      <c r="B98" s="11">
        <v>6488583</v>
      </c>
      <c r="C98" s="11">
        <v>9704207</v>
      </c>
      <c r="D98" s="11">
        <v>16192790</v>
      </c>
      <c r="E98" s="11">
        <v>1704283</v>
      </c>
      <c r="F98" s="11">
        <v>17897073</v>
      </c>
      <c r="G98" s="16">
        <v>4502075</v>
      </c>
      <c r="H98" s="23">
        <f>B98/14.7852</f>
        <v>438856.6268971675</v>
      </c>
      <c r="I98" s="11">
        <f t="shared" si="25"/>
        <v>656346.0081703325</v>
      </c>
      <c r="J98" s="11">
        <f t="shared" si="25"/>
        <v>1095202.6350675</v>
      </c>
      <c r="K98" s="11">
        <f t="shared" si="25"/>
        <v>115269.5262830398</v>
      </c>
      <c r="L98" s="11">
        <f t="shared" si="25"/>
        <v>1210472.1613505397</v>
      </c>
      <c r="M98" s="11">
        <f t="shared" si="25"/>
        <v>304498.75551226904</v>
      </c>
    </row>
    <row r="99" spans="1:13" ht="23.25" customHeight="1">
      <c r="A99" s="5" t="s">
        <v>14</v>
      </c>
      <c r="B99" s="6">
        <f aca="true" t="shared" si="26" ref="B99:M99">B95/B100</f>
        <v>0.018030261392813423</v>
      </c>
      <c r="C99" s="6">
        <f t="shared" si="26"/>
        <v>0.04638019043309145</v>
      </c>
      <c r="D99" s="6">
        <f t="shared" si="26"/>
        <v>0.03664998898311325</v>
      </c>
      <c r="E99" s="6">
        <f t="shared" si="26"/>
        <v>0.05330623170390737</v>
      </c>
      <c r="F99" s="6">
        <f t="shared" si="26"/>
        <v>0.037128503858921434</v>
      </c>
      <c r="G99" s="17">
        <f t="shared" si="26"/>
        <v>0.010706421998170363</v>
      </c>
      <c r="H99" s="24">
        <f t="shared" si="26"/>
        <v>0.018030261392813423</v>
      </c>
      <c r="I99" s="6">
        <f t="shared" si="26"/>
        <v>0.04638019043309146</v>
      </c>
      <c r="J99" s="6">
        <f t="shared" si="26"/>
        <v>0.03664998898311325</v>
      </c>
      <c r="K99" s="6">
        <f t="shared" si="26"/>
        <v>0.053306231703907365</v>
      </c>
      <c r="L99" s="6">
        <f t="shared" si="26"/>
        <v>0.037128503858921434</v>
      </c>
      <c r="M99" s="6">
        <f t="shared" si="26"/>
        <v>0.010706421998170363</v>
      </c>
    </row>
    <row r="100" spans="1:13" ht="32.25" customHeight="1">
      <c r="A100" s="7" t="s">
        <v>13</v>
      </c>
      <c r="B100" s="12">
        <v>1887561764</v>
      </c>
      <c r="C100" s="12">
        <v>3612040926</v>
      </c>
      <c r="D100" s="12">
        <v>5499602690</v>
      </c>
      <c r="E100" s="12">
        <v>162670662</v>
      </c>
      <c r="F100" s="12">
        <v>5662273352</v>
      </c>
      <c r="G100" s="18">
        <v>2336513917</v>
      </c>
      <c r="H100" s="25">
        <f aca="true" t="shared" si="27" ref="H100:M100">B100/14.7852</f>
        <v>127665622.64967671</v>
      </c>
      <c r="I100" s="12">
        <f t="shared" si="27"/>
        <v>244301120.44476908</v>
      </c>
      <c r="J100" s="12">
        <f t="shared" si="27"/>
        <v>371966743.0944458</v>
      </c>
      <c r="K100" s="12">
        <f t="shared" si="27"/>
        <v>11002263.209155101</v>
      </c>
      <c r="L100" s="12">
        <f t="shared" si="27"/>
        <v>382969006.3036009</v>
      </c>
      <c r="M100" s="12">
        <f t="shared" si="27"/>
        <v>158030592.55201146</v>
      </c>
    </row>
    <row r="101" spans="1:13" ht="18" customHeight="1">
      <c r="A101" s="33" t="s">
        <v>23</v>
      </c>
      <c r="B101" s="31"/>
      <c r="C101" s="31"/>
      <c r="D101" s="31"/>
      <c r="E101" s="31"/>
      <c r="F101" s="31"/>
      <c r="G101" s="34"/>
      <c r="H101" s="30" t="s">
        <v>26</v>
      </c>
      <c r="I101" s="31"/>
      <c r="J101" s="31"/>
      <c r="K101" s="31"/>
      <c r="L101" s="31"/>
      <c r="M101" s="31"/>
    </row>
    <row r="102" spans="1:13" ht="16.5" customHeight="1">
      <c r="A102" s="10" t="s">
        <v>15</v>
      </c>
      <c r="B102" s="11">
        <v>32561011</v>
      </c>
      <c r="C102" s="11">
        <v>162388258</v>
      </c>
      <c r="D102" s="11">
        <v>194949269</v>
      </c>
      <c r="E102" s="11">
        <v>8284665</v>
      </c>
      <c r="F102" s="11">
        <v>203233934</v>
      </c>
      <c r="G102" s="16">
        <v>23074735</v>
      </c>
      <c r="H102" s="20">
        <f aca="true" t="shared" si="28" ref="H102:M105">B102/13.8854</f>
        <v>2344981.851441082</v>
      </c>
      <c r="I102" s="11">
        <f t="shared" si="28"/>
        <v>11694892.332954038</v>
      </c>
      <c r="J102" s="11">
        <f t="shared" si="28"/>
        <v>14039874.18439512</v>
      </c>
      <c r="K102" s="11">
        <f t="shared" si="28"/>
        <v>596645.7574142624</v>
      </c>
      <c r="L102" s="11">
        <f t="shared" si="28"/>
        <v>14636519.941809382</v>
      </c>
      <c r="M102" s="11">
        <f t="shared" si="28"/>
        <v>1661798.3637489737</v>
      </c>
    </row>
    <row r="103" spans="1:13" ht="15.75" customHeight="1">
      <c r="A103" s="10" t="s">
        <v>0</v>
      </c>
      <c r="B103" s="11">
        <v>22872349</v>
      </c>
      <c r="C103" s="11">
        <v>133370704</v>
      </c>
      <c r="D103" s="11">
        <v>156243053</v>
      </c>
      <c r="E103" s="11">
        <v>5833245</v>
      </c>
      <c r="F103" s="11">
        <v>162076298</v>
      </c>
      <c r="G103" s="16">
        <v>16194229</v>
      </c>
      <c r="H103" s="20">
        <f t="shared" si="28"/>
        <v>1647222.9103950912</v>
      </c>
      <c r="I103" s="11">
        <f t="shared" si="28"/>
        <v>9605103.489996687</v>
      </c>
      <c r="J103" s="11">
        <f t="shared" si="28"/>
        <v>11252326.400391778</v>
      </c>
      <c r="K103" s="11">
        <f t="shared" si="28"/>
        <v>420099.16891123046</v>
      </c>
      <c r="L103" s="11">
        <f t="shared" si="28"/>
        <v>11672425.569303008</v>
      </c>
      <c r="M103" s="11">
        <f t="shared" si="28"/>
        <v>1166277.4568971726</v>
      </c>
    </row>
    <row r="104" spans="1:15" ht="15" customHeight="1">
      <c r="A104" s="10" t="s">
        <v>1</v>
      </c>
      <c r="B104" s="11">
        <v>3478403</v>
      </c>
      <c r="C104" s="11">
        <v>17051651</v>
      </c>
      <c r="D104" s="11">
        <v>20530054</v>
      </c>
      <c r="E104" s="11">
        <v>619815</v>
      </c>
      <c r="F104" s="11">
        <v>21149869</v>
      </c>
      <c r="G104" s="16">
        <v>2646131</v>
      </c>
      <c r="H104" s="20">
        <f t="shared" si="28"/>
        <v>250507.94359543116</v>
      </c>
      <c r="I104" s="11">
        <f t="shared" si="28"/>
        <v>1228027.3524709407</v>
      </c>
      <c r="J104" s="11">
        <f t="shared" si="28"/>
        <v>1478535.2960663717</v>
      </c>
      <c r="K104" s="11">
        <f t="shared" si="28"/>
        <v>44637.89303873133</v>
      </c>
      <c r="L104" s="11">
        <f t="shared" si="28"/>
        <v>1523173.189105103</v>
      </c>
      <c r="M104" s="11">
        <f t="shared" si="28"/>
        <v>190569.30300891583</v>
      </c>
      <c r="O104" s="14" t="s">
        <v>24</v>
      </c>
    </row>
    <row r="105" spans="1:13" ht="18" customHeight="1">
      <c r="A105" s="10" t="s">
        <v>2</v>
      </c>
      <c r="B105" s="11">
        <v>6210259</v>
      </c>
      <c r="C105" s="11">
        <v>11965903</v>
      </c>
      <c r="D105" s="11">
        <v>18176162</v>
      </c>
      <c r="E105" s="11">
        <v>1831605</v>
      </c>
      <c r="F105" s="11">
        <v>20007767</v>
      </c>
      <c r="G105" s="16">
        <v>4234375</v>
      </c>
      <c r="H105" s="20">
        <f t="shared" si="28"/>
        <v>447250.9974505596</v>
      </c>
      <c r="I105" s="11">
        <f t="shared" si="28"/>
        <v>861761.4904864101</v>
      </c>
      <c r="J105" s="11">
        <f t="shared" si="28"/>
        <v>1309012.4879369696</v>
      </c>
      <c r="K105" s="11">
        <f t="shared" si="28"/>
        <v>131908.69546430063</v>
      </c>
      <c r="L105" s="11">
        <f t="shared" si="28"/>
        <v>1440921.1834012703</v>
      </c>
      <c r="M105" s="11">
        <f t="shared" si="28"/>
        <v>304951.6038428853</v>
      </c>
    </row>
    <row r="106" spans="1:13" ht="18" customHeight="1">
      <c r="A106" s="5" t="s">
        <v>14</v>
      </c>
      <c r="B106" s="6">
        <f aca="true" t="shared" si="29" ref="B106:G106">B102/B107</f>
        <v>0.01882344788909712</v>
      </c>
      <c r="C106" s="6">
        <f t="shared" si="29"/>
        <v>0.0472276268141678</v>
      </c>
      <c r="D106" s="6">
        <f t="shared" si="29"/>
        <v>0.037720718769015775</v>
      </c>
      <c r="E106" s="6">
        <f t="shared" si="29"/>
        <v>0.05114007282344543</v>
      </c>
      <c r="F106" s="6">
        <f t="shared" si="29"/>
        <v>0.03812856785217344</v>
      </c>
      <c r="G106" s="17">
        <f t="shared" si="29"/>
        <v>0.010677257972998368</v>
      </c>
      <c r="H106" s="21">
        <f aca="true" t="shared" si="30" ref="H106:M106">H102/H107</f>
        <v>0.01882344788909712</v>
      </c>
      <c r="I106" s="6">
        <f t="shared" si="30"/>
        <v>0.0472276268141678</v>
      </c>
      <c r="J106" s="6">
        <f t="shared" si="30"/>
        <v>0.037720718769015775</v>
      </c>
      <c r="K106" s="6">
        <f t="shared" si="30"/>
        <v>0.051140072823445425</v>
      </c>
      <c r="L106" s="6">
        <f t="shared" si="30"/>
        <v>0.03812856785217344</v>
      </c>
      <c r="M106" s="6">
        <f t="shared" si="30"/>
        <v>0.010677257972998367</v>
      </c>
    </row>
    <row r="107" spans="1:13" ht="32.25" customHeight="1">
      <c r="A107" s="7" t="s">
        <v>13</v>
      </c>
      <c r="B107" s="12">
        <v>1729811201</v>
      </c>
      <c r="C107" s="12">
        <v>3438416642</v>
      </c>
      <c r="D107" s="12">
        <v>5168227843</v>
      </c>
      <c r="E107" s="12">
        <v>161999476</v>
      </c>
      <c r="F107" s="12">
        <v>5330227319</v>
      </c>
      <c r="G107" s="18">
        <v>2161110564</v>
      </c>
      <c r="H107" s="22">
        <f aca="true" t="shared" si="31" ref="H107:M107">B107/13.8854</f>
        <v>124577700.39033805</v>
      </c>
      <c r="I107" s="12">
        <f t="shared" si="31"/>
        <v>247628202.42845002</v>
      </c>
      <c r="J107" s="12">
        <f t="shared" si="31"/>
        <v>372205902.81878805</v>
      </c>
      <c r="K107" s="12">
        <f t="shared" si="31"/>
        <v>11666892.995520474</v>
      </c>
      <c r="L107" s="12">
        <f t="shared" si="31"/>
        <v>383872795.8143085</v>
      </c>
      <c r="M107" s="12">
        <f t="shared" si="31"/>
        <v>155639057.13915336</v>
      </c>
    </row>
    <row r="108" spans="1:13" ht="17.25" customHeight="1">
      <c r="A108" s="33" t="s">
        <v>22</v>
      </c>
      <c r="B108" s="31"/>
      <c r="C108" s="31"/>
      <c r="D108" s="31"/>
      <c r="E108" s="31"/>
      <c r="F108" s="31"/>
      <c r="G108" s="34"/>
      <c r="H108" s="30" t="s">
        <v>26</v>
      </c>
      <c r="I108" s="31"/>
      <c r="J108" s="31"/>
      <c r="K108" s="31"/>
      <c r="L108" s="31"/>
      <c r="M108" s="31"/>
    </row>
    <row r="109" spans="1:13" ht="18.75" customHeight="1">
      <c r="A109" s="10" t="s">
        <v>15</v>
      </c>
      <c r="B109" s="11">
        <v>29691352</v>
      </c>
      <c r="C109" s="11">
        <v>158240606</v>
      </c>
      <c r="D109" s="11">
        <v>187931958</v>
      </c>
      <c r="E109" s="11">
        <v>8296139</v>
      </c>
      <c r="F109" s="11">
        <v>196228097</v>
      </c>
      <c r="G109" s="16">
        <v>23055904</v>
      </c>
      <c r="H109" s="20">
        <f aca="true" t="shared" si="32" ref="H109:M112">B109/13.367</f>
        <v>2221242.7620258844</v>
      </c>
      <c r="I109" s="11">
        <f t="shared" si="32"/>
        <v>11838154.110870052</v>
      </c>
      <c r="J109" s="11">
        <f t="shared" si="32"/>
        <v>14059396.872895937</v>
      </c>
      <c r="K109" s="11">
        <f t="shared" si="32"/>
        <v>620643.3006658187</v>
      </c>
      <c r="L109" s="11">
        <f t="shared" si="32"/>
        <v>14680040.173561756</v>
      </c>
      <c r="M109" s="11">
        <f t="shared" si="32"/>
        <v>1724837.5850976284</v>
      </c>
    </row>
    <row r="110" spans="1:13" ht="17.25" customHeight="1">
      <c r="A110" s="10" t="s">
        <v>0</v>
      </c>
      <c r="B110" s="11">
        <v>20288832</v>
      </c>
      <c r="C110" s="11">
        <v>129056890</v>
      </c>
      <c r="D110" s="11">
        <v>149345722</v>
      </c>
      <c r="E110" s="11">
        <v>5857733</v>
      </c>
      <c r="F110" s="11">
        <v>155203455</v>
      </c>
      <c r="G110" s="16">
        <v>15936490</v>
      </c>
      <c r="H110" s="20">
        <f t="shared" si="32"/>
        <v>1517829.8795541257</v>
      </c>
      <c r="I110" s="11">
        <f t="shared" si="32"/>
        <v>9654888.157402558</v>
      </c>
      <c r="J110" s="11">
        <f t="shared" si="32"/>
        <v>11172718.036956683</v>
      </c>
      <c r="K110" s="11">
        <f t="shared" si="32"/>
        <v>438223.460761577</v>
      </c>
      <c r="L110" s="11">
        <f t="shared" si="32"/>
        <v>11610941.497718262</v>
      </c>
      <c r="M110" s="11">
        <f t="shared" si="32"/>
        <v>1192226.3783945537</v>
      </c>
    </row>
    <row r="111" spans="1:15" ht="16.5" customHeight="1">
      <c r="A111" s="10" t="s">
        <v>1</v>
      </c>
      <c r="B111" s="11">
        <v>3265802</v>
      </c>
      <c r="C111" s="11">
        <v>17365244</v>
      </c>
      <c r="D111" s="11">
        <v>20631046</v>
      </c>
      <c r="E111" s="11">
        <v>615687</v>
      </c>
      <c r="F111" s="11">
        <v>21246733</v>
      </c>
      <c r="G111" s="16">
        <v>2953750</v>
      </c>
      <c r="H111" s="20">
        <f t="shared" si="32"/>
        <v>244318.24642776986</v>
      </c>
      <c r="I111" s="11">
        <f t="shared" si="32"/>
        <v>1299113.039575073</v>
      </c>
      <c r="J111" s="11">
        <f t="shared" si="32"/>
        <v>1543431.2860028427</v>
      </c>
      <c r="K111" s="11">
        <f t="shared" si="32"/>
        <v>46060.22293708386</v>
      </c>
      <c r="L111" s="11">
        <f t="shared" si="32"/>
        <v>1589491.5089399265</v>
      </c>
      <c r="M111" s="11">
        <f t="shared" si="32"/>
        <v>220973.29243659758</v>
      </c>
      <c r="O111" s="14" t="s">
        <v>25</v>
      </c>
    </row>
    <row r="112" spans="1:13" ht="16.5" customHeight="1">
      <c r="A112" s="10" t="s">
        <v>2</v>
      </c>
      <c r="B112" s="11">
        <v>6136718</v>
      </c>
      <c r="C112" s="11">
        <v>11818472</v>
      </c>
      <c r="D112" s="11">
        <v>17955190</v>
      </c>
      <c r="E112" s="11">
        <v>1822719</v>
      </c>
      <c r="F112" s="11">
        <v>19777909</v>
      </c>
      <c r="G112" s="16">
        <v>4165664</v>
      </c>
      <c r="H112" s="20">
        <f t="shared" si="32"/>
        <v>459094.6360439889</v>
      </c>
      <c r="I112" s="11">
        <f t="shared" si="32"/>
        <v>884152.9138924215</v>
      </c>
      <c r="J112" s="11">
        <f t="shared" si="32"/>
        <v>1343247.5499364105</v>
      </c>
      <c r="K112" s="11">
        <f t="shared" si="32"/>
        <v>136359.61696715793</v>
      </c>
      <c r="L112" s="11">
        <f t="shared" si="32"/>
        <v>1479607.1669035684</v>
      </c>
      <c r="M112" s="11">
        <f t="shared" si="32"/>
        <v>311637.9142664771</v>
      </c>
    </row>
    <row r="113" spans="1:13" ht="19.5" customHeight="1">
      <c r="A113" s="5" t="s">
        <v>14</v>
      </c>
      <c r="B113" s="6">
        <f aca="true" t="shared" si="33" ref="B113:G113">B109/B114</f>
        <v>0.01884270004624533</v>
      </c>
      <c r="C113" s="6">
        <f t="shared" si="33"/>
        <v>0.0467263940436218</v>
      </c>
      <c r="D113" s="6">
        <f t="shared" si="33"/>
        <v>0.03787206768865216</v>
      </c>
      <c r="E113" s="6">
        <f t="shared" si="33"/>
        <v>0.05148161813099589</v>
      </c>
      <c r="F113" s="6">
        <f t="shared" si="33"/>
        <v>0.038300129675526866</v>
      </c>
      <c r="G113" s="17">
        <f t="shared" si="33"/>
        <v>0.011119801589696174</v>
      </c>
      <c r="H113" s="21">
        <f aca="true" t="shared" si="34" ref="H113:M113">H109/H114</f>
        <v>0.018832832544163805</v>
      </c>
      <c r="I113" s="6">
        <f t="shared" si="34"/>
        <v>0.04670192447241618</v>
      </c>
      <c r="J113" s="6">
        <f t="shared" si="34"/>
        <v>0.03785223493082912</v>
      </c>
      <c r="K113" s="6">
        <f t="shared" si="34"/>
        <v>0.05145465835491172</v>
      </c>
      <c r="L113" s="6">
        <f t="shared" si="34"/>
        <v>0.038280072751181185</v>
      </c>
      <c r="M113" s="6">
        <f t="shared" si="34"/>
        <v>0.011113978397422074</v>
      </c>
    </row>
    <row r="114" spans="1:13" ht="27.75" customHeight="1">
      <c r="A114" s="7" t="s">
        <v>13</v>
      </c>
      <c r="B114" s="12">
        <v>1575748270</v>
      </c>
      <c r="C114" s="12">
        <v>3386535795</v>
      </c>
      <c r="D114" s="12">
        <v>4962284065</v>
      </c>
      <c r="E114" s="12">
        <v>161147596</v>
      </c>
      <c r="F114" s="12">
        <v>5123431661</v>
      </c>
      <c r="G114" s="18">
        <v>2073409657</v>
      </c>
      <c r="H114" s="22">
        <f aca="true" t="shared" si="35" ref="H114:M114">B114/13.36</f>
        <v>117945229.79041916</v>
      </c>
      <c r="I114" s="12">
        <f t="shared" si="35"/>
        <v>253483218.18862277</v>
      </c>
      <c r="J114" s="12">
        <f t="shared" si="35"/>
        <v>371428447.97904193</v>
      </c>
      <c r="K114" s="12">
        <f t="shared" si="35"/>
        <v>12061945.808383234</v>
      </c>
      <c r="L114" s="12">
        <f t="shared" si="35"/>
        <v>383490393.78742516</v>
      </c>
      <c r="M114" s="12">
        <f t="shared" si="35"/>
        <v>155195333.60778445</v>
      </c>
    </row>
    <row r="115" spans="1:7" ht="18" customHeight="1">
      <c r="A115" s="33" t="s">
        <v>21</v>
      </c>
      <c r="B115" s="31"/>
      <c r="C115" s="31"/>
      <c r="D115" s="31"/>
      <c r="E115" s="31"/>
      <c r="F115" s="31"/>
      <c r="G115" s="31"/>
    </row>
    <row r="116" spans="1:7" ht="18" customHeight="1">
      <c r="A116" s="10" t="s">
        <v>15</v>
      </c>
      <c r="B116" s="11">
        <v>29414585</v>
      </c>
      <c r="C116" s="11">
        <v>159104154</v>
      </c>
      <c r="D116" s="11">
        <v>188518739</v>
      </c>
      <c r="E116" s="11">
        <v>8244559</v>
      </c>
      <c r="F116" s="11">
        <v>196763298</v>
      </c>
      <c r="G116" s="11">
        <v>22931892</v>
      </c>
    </row>
    <row r="117" spans="1:7" ht="18" customHeight="1">
      <c r="A117" s="10" t="s">
        <v>0</v>
      </c>
      <c r="B117" s="11">
        <v>20237064</v>
      </c>
      <c r="C117" s="11">
        <v>131814266</v>
      </c>
      <c r="D117" s="11">
        <v>152051330</v>
      </c>
      <c r="E117" s="11">
        <v>5848487</v>
      </c>
      <c r="F117" s="11">
        <v>157899817</v>
      </c>
      <c r="G117" s="11">
        <v>15867388</v>
      </c>
    </row>
    <row r="118" spans="1:7" ht="16.5" customHeight="1">
      <c r="A118" s="10" t="s">
        <v>1</v>
      </c>
      <c r="B118" s="11">
        <v>3064750</v>
      </c>
      <c r="C118" s="11">
        <v>16977296</v>
      </c>
      <c r="D118" s="11">
        <v>20042046</v>
      </c>
      <c r="E118" s="11">
        <v>586561</v>
      </c>
      <c r="F118" s="11">
        <v>20628607</v>
      </c>
      <c r="G118" s="11">
        <v>2895158</v>
      </c>
    </row>
    <row r="119" spans="1:7" ht="15.75" customHeight="1">
      <c r="A119" s="10" t="s">
        <v>2</v>
      </c>
      <c r="B119" s="11">
        <v>6112771</v>
      </c>
      <c r="C119" s="11">
        <v>10312592</v>
      </c>
      <c r="D119" s="11">
        <v>16425363</v>
      </c>
      <c r="E119" s="11">
        <v>1809511</v>
      </c>
      <c r="F119" s="11">
        <v>18234874</v>
      </c>
      <c r="G119" s="11">
        <v>4169346</v>
      </c>
    </row>
    <row r="120" spans="1:7" ht="21.75" customHeight="1">
      <c r="A120" s="5" t="s">
        <v>14</v>
      </c>
      <c r="B120" s="6">
        <f aca="true" t="shared" si="36" ref="B120:G120">B116/B121</f>
        <v>0.019459542330524195</v>
      </c>
      <c r="C120" s="6">
        <f t="shared" si="36"/>
        <v>0.04698560679733274</v>
      </c>
      <c r="D120" s="6">
        <f t="shared" si="36"/>
        <v>0.038490429336156096</v>
      </c>
      <c r="E120" s="6">
        <f t="shared" si="36"/>
        <v>0.05154579445158525</v>
      </c>
      <c r="F120" s="6">
        <f t="shared" si="36"/>
        <v>0.038903291869391524</v>
      </c>
      <c r="G120" s="6">
        <f t="shared" si="36"/>
        <v>0.011322764384928522</v>
      </c>
    </row>
    <row r="121" spans="1:7" ht="28.5" customHeight="1">
      <c r="A121" s="7" t="s">
        <v>13</v>
      </c>
      <c r="B121" s="8">
        <v>1511576403</v>
      </c>
      <c r="C121" s="8">
        <v>3386231760</v>
      </c>
      <c r="D121" s="8">
        <v>4897808163</v>
      </c>
      <c r="E121" s="8">
        <v>159946298</v>
      </c>
      <c r="F121" s="8">
        <v>5057754461</v>
      </c>
      <c r="G121" s="8">
        <v>2025290929</v>
      </c>
    </row>
    <row r="122" spans="1:7" ht="17.25" customHeight="1">
      <c r="A122" s="33" t="s">
        <v>20</v>
      </c>
      <c r="B122" s="31"/>
      <c r="C122" s="31"/>
      <c r="D122" s="31"/>
      <c r="E122" s="31"/>
      <c r="F122" s="31"/>
      <c r="G122" s="31"/>
    </row>
    <row r="123" spans="1:7" ht="18.75" customHeight="1">
      <c r="A123" s="10" t="s">
        <v>15</v>
      </c>
      <c r="B123" s="11">
        <v>28438851</v>
      </c>
      <c r="C123" s="11">
        <v>155153780</v>
      </c>
      <c r="D123" s="11">
        <v>183592631</v>
      </c>
      <c r="E123" s="11">
        <v>8262127</v>
      </c>
      <c r="F123" s="11">
        <v>191854758</v>
      </c>
      <c r="G123" s="11">
        <v>22475151</v>
      </c>
    </row>
    <row r="124" spans="1:7" ht="17.25" customHeight="1">
      <c r="A124" s="10" t="s">
        <v>0</v>
      </c>
      <c r="B124" s="11">
        <v>20113769</v>
      </c>
      <c r="C124" s="11">
        <v>128266240</v>
      </c>
      <c r="D124" s="11">
        <v>148380009</v>
      </c>
      <c r="E124" s="11">
        <v>5860507</v>
      </c>
      <c r="F124" s="11">
        <v>154240516</v>
      </c>
      <c r="G124" s="11">
        <v>15533158</v>
      </c>
    </row>
    <row r="125" spans="1:7" ht="16.5" customHeight="1">
      <c r="A125" s="10" t="s">
        <v>1</v>
      </c>
      <c r="B125" s="11">
        <v>2731634</v>
      </c>
      <c r="C125" s="11">
        <v>16871860</v>
      </c>
      <c r="D125" s="11">
        <v>19603494</v>
      </c>
      <c r="E125" s="11">
        <v>584298</v>
      </c>
      <c r="F125" s="11">
        <v>20187792</v>
      </c>
      <c r="G125" s="11">
        <v>2869048</v>
      </c>
    </row>
    <row r="126" spans="1:7" ht="17.25" customHeight="1">
      <c r="A126" s="10" t="s">
        <v>2</v>
      </c>
      <c r="B126" s="11">
        <v>5593448</v>
      </c>
      <c r="C126" s="11">
        <v>10015680</v>
      </c>
      <c r="D126" s="11">
        <v>15609128</v>
      </c>
      <c r="E126" s="11">
        <v>1817322</v>
      </c>
      <c r="F126" s="11">
        <v>17426450</v>
      </c>
      <c r="G126" s="11">
        <v>4072945</v>
      </c>
    </row>
    <row r="127" spans="1:7" ht="16.5" customHeight="1">
      <c r="A127" s="5" t="s">
        <v>14</v>
      </c>
      <c r="B127" s="6">
        <f aca="true" t="shared" si="37" ref="B127:G127">B123/B128</f>
        <v>0.019579402758594298</v>
      </c>
      <c r="C127" s="6">
        <f t="shared" si="37"/>
        <v>0.04656376746126237</v>
      </c>
      <c r="D127" s="6">
        <f t="shared" si="37"/>
        <v>0.03837190085736703</v>
      </c>
      <c r="E127" s="6">
        <f t="shared" si="37"/>
        <v>0.05165666415118877</v>
      </c>
      <c r="F127" s="6">
        <f t="shared" si="37"/>
        <v>0.0388016319198823</v>
      </c>
      <c r="G127" s="6">
        <f t="shared" si="37"/>
        <v>0.011304533154235187</v>
      </c>
    </row>
    <row r="128" spans="1:7" ht="27" customHeight="1">
      <c r="A128" s="7" t="s">
        <v>13</v>
      </c>
      <c r="B128" s="12">
        <v>1452488176</v>
      </c>
      <c r="C128" s="12">
        <v>3332071017</v>
      </c>
      <c r="D128" s="12">
        <v>4784559193</v>
      </c>
      <c r="E128" s="12">
        <v>159943100</v>
      </c>
      <c r="F128" s="12">
        <v>4944502293</v>
      </c>
      <c r="G128" s="12">
        <v>1988153840</v>
      </c>
    </row>
    <row r="129" spans="1:7" ht="16.5" customHeight="1">
      <c r="A129" s="33" t="s">
        <v>17</v>
      </c>
      <c r="B129" s="31"/>
      <c r="C129" s="31"/>
      <c r="D129" s="31"/>
      <c r="E129" s="31"/>
      <c r="F129" s="31"/>
      <c r="G129" s="31"/>
    </row>
    <row r="130" spans="1:7" ht="14.25">
      <c r="A130" s="4" t="s">
        <v>15</v>
      </c>
      <c r="B130" s="2">
        <v>22654748</v>
      </c>
      <c r="C130" s="2">
        <v>124849227</v>
      </c>
      <c r="D130" s="2">
        <v>147503975</v>
      </c>
      <c r="E130" s="2">
        <v>8046983</v>
      </c>
      <c r="F130" s="2">
        <v>155550958</v>
      </c>
      <c r="G130" s="2">
        <v>17768964</v>
      </c>
    </row>
    <row r="131" spans="1:7" ht="14.25">
      <c r="A131" s="3" t="s">
        <v>0</v>
      </c>
      <c r="B131" s="2">
        <v>15914650</v>
      </c>
      <c r="C131" s="2">
        <v>100967552</v>
      </c>
      <c r="D131" s="2">
        <v>116882202</v>
      </c>
      <c r="E131" s="2">
        <v>5712411</v>
      </c>
      <c r="F131" s="2">
        <v>122594613</v>
      </c>
      <c r="G131" s="2">
        <v>12271653</v>
      </c>
    </row>
    <row r="132" spans="1:7" ht="14.25">
      <c r="A132" s="3" t="s">
        <v>1</v>
      </c>
      <c r="B132" s="2">
        <v>2458934</v>
      </c>
      <c r="C132" s="2">
        <v>15466608</v>
      </c>
      <c r="D132" s="2">
        <v>17925542</v>
      </c>
      <c r="E132" s="2">
        <v>584242</v>
      </c>
      <c r="F132" s="2">
        <v>18509784</v>
      </c>
      <c r="G132" s="2">
        <v>2317336</v>
      </c>
    </row>
    <row r="133" spans="1:7" ht="14.25">
      <c r="A133" s="3" t="s">
        <v>2</v>
      </c>
      <c r="B133" s="2">
        <v>4281164</v>
      </c>
      <c r="C133" s="2">
        <v>8415067</v>
      </c>
      <c r="D133" s="2">
        <v>12696231</v>
      </c>
      <c r="E133" s="2">
        <v>1750330</v>
      </c>
      <c r="F133" s="2">
        <v>14446561</v>
      </c>
      <c r="G133" s="2">
        <v>3179975</v>
      </c>
    </row>
    <row r="134" spans="1:7" ht="14.25">
      <c r="A134" s="5" t="s">
        <v>14</v>
      </c>
      <c r="B134" s="6">
        <f aca="true" t="shared" si="38" ref="B134:G134">B130/B135</f>
        <v>0.017811643855446983</v>
      </c>
      <c r="C134" s="6">
        <f t="shared" si="38"/>
        <v>0.04293734323119107</v>
      </c>
      <c r="D134" s="6">
        <f t="shared" si="38"/>
        <v>0.03529129167539505</v>
      </c>
      <c r="E134" s="6">
        <f t="shared" si="38"/>
        <v>0.05282736640612245</v>
      </c>
      <c r="F134" s="6">
        <f t="shared" si="38"/>
        <v>0.03590792086643823</v>
      </c>
      <c r="G134" s="6">
        <f t="shared" si="38"/>
        <v>0.01062410540691332</v>
      </c>
    </row>
    <row r="135" spans="1:7" ht="28.5">
      <c r="A135" s="7" t="s">
        <v>13</v>
      </c>
      <c r="B135" s="8">
        <v>1271906635</v>
      </c>
      <c r="C135" s="8">
        <v>2907707315</v>
      </c>
      <c r="D135" s="8">
        <v>4179613950</v>
      </c>
      <c r="E135" s="8">
        <v>152326030</v>
      </c>
      <c r="F135" s="8">
        <v>4331939980</v>
      </c>
      <c r="G135" s="8">
        <v>1672513903</v>
      </c>
    </row>
    <row r="136" spans="1:7" ht="14.25">
      <c r="A136" s="33" t="s">
        <v>16</v>
      </c>
      <c r="B136" s="31"/>
      <c r="C136" s="31"/>
      <c r="D136" s="31"/>
      <c r="E136" s="31"/>
      <c r="F136" s="31"/>
      <c r="G136" s="31"/>
    </row>
    <row r="137" spans="1:7" ht="14.25">
      <c r="A137" s="4" t="s">
        <v>15</v>
      </c>
      <c r="B137" s="2">
        <v>23609422</v>
      </c>
      <c r="C137" s="2">
        <v>109622796</v>
      </c>
      <c r="D137" s="2">
        <v>133232218</v>
      </c>
      <c r="E137" s="2">
        <v>7500336</v>
      </c>
      <c r="F137" s="2">
        <v>140732554</v>
      </c>
      <c r="G137" s="2">
        <v>17416553</v>
      </c>
    </row>
    <row r="138" spans="1:7" ht="14.25">
      <c r="A138" s="3" t="s">
        <v>0</v>
      </c>
      <c r="B138" s="2">
        <v>17324760</v>
      </c>
      <c r="C138" s="2">
        <v>87296964</v>
      </c>
      <c r="D138" s="2">
        <v>104621724</v>
      </c>
      <c r="E138" s="2">
        <v>5201921</v>
      </c>
      <c r="F138" s="2">
        <v>109823645</v>
      </c>
      <c r="G138" s="2">
        <v>12846091</v>
      </c>
    </row>
    <row r="139" spans="1:7" ht="14.25">
      <c r="A139" s="3" t="s">
        <v>1</v>
      </c>
      <c r="B139" s="2">
        <v>2153897</v>
      </c>
      <c r="C139" s="2">
        <v>14370742</v>
      </c>
      <c r="D139" s="2">
        <v>16524639</v>
      </c>
      <c r="E139" s="2">
        <v>603996</v>
      </c>
      <c r="F139" s="2">
        <v>17128635</v>
      </c>
      <c r="G139" s="2">
        <v>1767409</v>
      </c>
    </row>
    <row r="140" spans="1:7" ht="14.25">
      <c r="A140" s="3" t="s">
        <v>2</v>
      </c>
      <c r="B140" s="2">
        <v>4130765</v>
      </c>
      <c r="C140" s="2">
        <v>7955090</v>
      </c>
      <c r="D140" s="2">
        <v>12085855</v>
      </c>
      <c r="E140" s="2">
        <v>1694419</v>
      </c>
      <c r="F140" s="2">
        <v>13780274</v>
      </c>
      <c r="G140" s="2">
        <v>2803053</v>
      </c>
    </row>
    <row r="141" spans="1:7" ht="14.25">
      <c r="A141" s="5" t="s">
        <v>14</v>
      </c>
      <c r="B141" s="6">
        <f aca="true" t="shared" si="39" ref="B141:G141">B137/B142</f>
        <v>0.024726668837555865</v>
      </c>
      <c r="C141" s="6">
        <f t="shared" si="39"/>
        <v>0.04053040620390506</v>
      </c>
      <c r="D141" s="6">
        <f t="shared" si="39"/>
        <v>0.03640700799862094</v>
      </c>
      <c r="E141" s="6">
        <f t="shared" si="39"/>
        <v>0.049427327685602505</v>
      </c>
      <c r="F141" s="6">
        <f t="shared" si="39"/>
        <v>0.036925409181057745</v>
      </c>
      <c r="G141" s="6">
        <f t="shared" si="39"/>
        <v>0.013581851478161197</v>
      </c>
    </row>
    <row r="142" spans="1:7" ht="28.5">
      <c r="A142" s="7" t="s">
        <v>13</v>
      </c>
      <c r="B142" s="8">
        <v>954816120</v>
      </c>
      <c r="C142" s="8">
        <v>2704705091</v>
      </c>
      <c r="D142" s="8">
        <v>3659521211</v>
      </c>
      <c r="E142" s="8">
        <v>151744720</v>
      </c>
      <c r="F142" s="8">
        <v>3811265931</v>
      </c>
      <c r="G142" s="8">
        <v>1282340116</v>
      </c>
    </row>
    <row r="143" spans="1:7" ht="14.25">
      <c r="A143" s="32" t="s">
        <v>9</v>
      </c>
      <c r="B143" s="31"/>
      <c r="C143" s="31"/>
      <c r="D143" s="31"/>
      <c r="E143" s="31"/>
      <c r="F143" s="31"/>
      <c r="G143" s="31"/>
    </row>
    <row r="144" spans="1:7" ht="14.25">
      <c r="A144" s="4" t="s">
        <v>15</v>
      </c>
      <c r="B144" s="2">
        <v>14969173</v>
      </c>
      <c r="C144" s="2">
        <v>70470175</v>
      </c>
      <c r="D144" s="2">
        <v>85439348</v>
      </c>
      <c r="E144" s="2">
        <v>6017562</v>
      </c>
      <c r="F144" s="2">
        <v>91456910</v>
      </c>
      <c r="G144" s="2">
        <v>12082777</v>
      </c>
    </row>
    <row r="145" spans="1:7" ht="14.25">
      <c r="A145" s="3" t="s">
        <v>0</v>
      </c>
      <c r="B145" s="2">
        <v>10131695</v>
      </c>
      <c r="C145" s="2">
        <v>56873590</v>
      </c>
      <c r="D145" s="2">
        <v>67005285</v>
      </c>
      <c r="E145" s="2">
        <v>4828466</v>
      </c>
      <c r="F145" s="2">
        <v>71833751</v>
      </c>
      <c r="G145" s="2">
        <v>8424986</v>
      </c>
    </row>
    <row r="146" spans="1:7" ht="14.25">
      <c r="A146" s="3" t="s">
        <v>1</v>
      </c>
      <c r="B146" s="2">
        <v>1730861</v>
      </c>
      <c r="C146" s="2">
        <v>7946506</v>
      </c>
      <c r="D146" s="2">
        <v>9677367</v>
      </c>
      <c r="E146" s="2">
        <v>607176</v>
      </c>
      <c r="F146" s="2">
        <v>10284543</v>
      </c>
      <c r="G146" s="2">
        <v>1496074</v>
      </c>
    </row>
    <row r="147" spans="1:7" ht="14.25">
      <c r="A147" s="3" t="s">
        <v>2</v>
      </c>
      <c r="B147" s="2">
        <v>3106617</v>
      </c>
      <c r="C147" s="2">
        <v>5650079</v>
      </c>
      <c r="D147" s="2">
        <v>8756696</v>
      </c>
      <c r="E147" s="2">
        <v>581920</v>
      </c>
      <c r="F147" s="2">
        <v>9338616</v>
      </c>
      <c r="G147" s="2">
        <v>2161717</v>
      </c>
    </row>
    <row r="148" spans="1:7" ht="14.25">
      <c r="A148" s="5" t="s">
        <v>14</v>
      </c>
      <c r="B148" s="6">
        <f aca="true" t="shared" si="40" ref="B148:G148">B144/B149</f>
        <v>0.021120083136851743</v>
      </c>
      <c r="C148" s="6">
        <f t="shared" si="40"/>
        <v>0.03802783055577919</v>
      </c>
      <c r="D148" s="6">
        <f t="shared" si="40"/>
        <v>0.0333501760554162</v>
      </c>
      <c r="E148" s="6">
        <f t="shared" si="40"/>
        <v>0.04316514281952252</v>
      </c>
      <c r="F148" s="6">
        <f t="shared" si="40"/>
        <v>0.03385670514541737</v>
      </c>
      <c r="G148" s="6">
        <f t="shared" si="40"/>
        <v>0.012021100723194728</v>
      </c>
    </row>
    <row r="149" spans="1:7" ht="28.5">
      <c r="A149" s="7" t="s">
        <v>13</v>
      </c>
      <c r="B149" s="8">
        <v>708764871</v>
      </c>
      <c r="C149" s="8">
        <v>1853121095</v>
      </c>
      <c r="D149" s="8">
        <v>2561885966</v>
      </c>
      <c r="E149" s="8">
        <v>139407902</v>
      </c>
      <c r="F149" s="8">
        <v>2701293868</v>
      </c>
      <c r="G149" s="8">
        <v>1005130668</v>
      </c>
    </row>
    <row r="150" spans="1:7" ht="14.25">
      <c r="A150" s="32" t="s">
        <v>10</v>
      </c>
      <c r="B150" s="31"/>
      <c r="C150" s="31"/>
      <c r="D150" s="31"/>
      <c r="E150" s="31"/>
      <c r="F150" s="31"/>
      <c r="G150" s="31"/>
    </row>
    <row r="151" spans="1:7" ht="14.25">
      <c r="A151" s="4" t="s">
        <v>15</v>
      </c>
      <c r="B151" s="2">
        <v>11202014</v>
      </c>
      <c r="C151" s="2">
        <v>71061259</v>
      </c>
      <c r="D151" s="2">
        <v>82263273</v>
      </c>
      <c r="E151" s="2">
        <v>2981657</v>
      </c>
      <c r="F151" s="2">
        <v>85244930</v>
      </c>
      <c r="G151" s="2">
        <v>9380966</v>
      </c>
    </row>
    <row r="152" spans="1:7" ht="14.25">
      <c r="A152" s="3" t="s">
        <v>0</v>
      </c>
      <c r="B152" s="2">
        <v>7826436</v>
      </c>
      <c r="C152" s="2">
        <v>56436389</v>
      </c>
      <c r="D152" s="2">
        <v>64262825</v>
      </c>
      <c r="E152" s="2">
        <v>2136950</v>
      </c>
      <c r="F152" s="2">
        <v>66399775</v>
      </c>
      <c r="G152" s="2">
        <v>5873124</v>
      </c>
    </row>
    <row r="153" spans="1:7" ht="14.25">
      <c r="A153" s="3" t="s">
        <v>1</v>
      </c>
      <c r="B153" s="2">
        <v>1692348</v>
      </c>
      <c r="C153" s="2">
        <v>7079941</v>
      </c>
      <c r="D153" s="2">
        <v>8772289</v>
      </c>
      <c r="E153" s="2">
        <v>389625</v>
      </c>
      <c r="F153" s="2">
        <v>9161914</v>
      </c>
      <c r="G153" s="2">
        <v>1272589</v>
      </c>
    </row>
    <row r="154" spans="1:7" ht="14.25">
      <c r="A154" s="3" t="s">
        <v>2</v>
      </c>
      <c r="B154" s="2">
        <v>1683230</v>
      </c>
      <c r="C154" s="2">
        <v>7544929</v>
      </c>
      <c r="D154" s="2">
        <v>9228159</v>
      </c>
      <c r="E154" s="2">
        <v>455082</v>
      </c>
      <c r="F154" s="2">
        <v>9683241</v>
      </c>
      <c r="G154" s="2">
        <v>2235253</v>
      </c>
    </row>
    <row r="155" spans="1:7" ht="14.25">
      <c r="A155" s="5" t="s">
        <v>14</v>
      </c>
      <c r="B155" s="6">
        <f aca="true" t="shared" si="41" ref="B155:G155">B151/B156</f>
        <v>0.017524498066275273</v>
      </c>
      <c r="C155" s="6">
        <f t="shared" si="41"/>
        <v>0.038999474175553196</v>
      </c>
      <c r="D155" s="6">
        <f t="shared" si="41"/>
        <v>0.0334223071175177</v>
      </c>
      <c r="E155" s="6">
        <f t="shared" si="41"/>
        <v>0.03364595928510519</v>
      </c>
      <c r="F155" s="6">
        <f t="shared" si="41"/>
        <v>0.03343007972493294</v>
      </c>
      <c r="G155" s="6">
        <f t="shared" si="41"/>
        <v>0.009371999480077428</v>
      </c>
    </row>
    <row r="156" spans="1:7" ht="28.5">
      <c r="A156" s="7" t="s">
        <v>13</v>
      </c>
      <c r="B156" s="8">
        <v>639220248</v>
      </c>
      <c r="C156" s="8">
        <v>1822108131</v>
      </c>
      <c r="D156" s="8">
        <v>2461328379</v>
      </c>
      <c r="E156" s="8">
        <v>88618576</v>
      </c>
      <c r="F156" s="8">
        <v>2549946955</v>
      </c>
      <c r="G156" s="8">
        <v>1000956735</v>
      </c>
    </row>
    <row r="157" spans="1:7" ht="14.25">
      <c r="A157" s="32" t="s">
        <v>12</v>
      </c>
      <c r="B157" s="31"/>
      <c r="C157" s="31"/>
      <c r="D157" s="31"/>
      <c r="E157" s="31"/>
      <c r="F157" s="31"/>
      <c r="G157" s="31"/>
    </row>
    <row r="158" spans="1:7" ht="14.25">
      <c r="A158" s="3" t="s">
        <v>11</v>
      </c>
      <c r="B158" s="2">
        <v>3049547</v>
      </c>
      <c r="C158" s="2">
        <v>19924984</v>
      </c>
      <c r="D158" s="2">
        <v>22974531</v>
      </c>
      <c r="E158" s="2">
        <v>475657</v>
      </c>
      <c r="F158" s="2">
        <v>23450188</v>
      </c>
      <c r="G158" s="2">
        <v>2330877</v>
      </c>
    </row>
    <row r="159" spans="1:7" ht="14.25">
      <c r="A159" s="3" t="s">
        <v>0</v>
      </c>
      <c r="B159" s="2">
        <v>1985113</v>
      </c>
      <c r="C159" s="2">
        <v>15256052</v>
      </c>
      <c r="D159" s="2">
        <v>17241165</v>
      </c>
      <c r="E159" s="2">
        <v>356151</v>
      </c>
      <c r="F159" s="2">
        <v>17597316</v>
      </c>
      <c r="G159" s="2">
        <v>1538899</v>
      </c>
    </row>
    <row r="160" spans="1:7" ht="14.25">
      <c r="A160" s="3" t="s">
        <v>1</v>
      </c>
      <c r="B160" s="2">
        <v>448565</v>
      </c>
      <c r="C160" s="2">
        <v>2203286</v>
      </c>
      <c r="D160" s="2">
        <v>2651851</v>
      </c>
      <c r="E160" s="2">
        <v>68742</v>
      </c>
      <c r="F160" s="2">
        <v>2720593</v>
      </c>
      <c r="G160" s="2">
        <v>278757</v>
      </c>
    </row>
    <row r="161" spans="1:7" ht="14.25">
      <c r="A161" s="3" t="s">
        <v>2</v>
      </c>
      <c r="B161" s="2">
        <v>615869</v>
      </c>
      <c r="C161" s="2">
        <v>2465646</v>
      </c>
      <c r="D161" s="2">
        <v>3081515</v>
      </c>
      <c r="E161" s="2">
        <v>50764</v>
      </c>
      <c r="F161" s="2">
        <v>3132279</v>
      </c>
      <c r="G161" s="2">
        <v>513221</v>
      </c>
    </row>
    <row r="162" spans="1:7" ht="14.25">
      <c r="A162" s="5" t="s">
        <v>14</v>
      </c>
      <c r="B162" s="6">
        <f aca="true" t="shared" si="42" ref="B162:G162">B158/B163</f>
        <v>0.00853116750857786</v>
      </c>
      <c r="C162" s="6">
        <f t="shared" si="42"/>
        <v>0.030519977772370414</v>
      </c>
      <c r="D162" s="6">
        <f t="shared" si="42"/>
        <v>0.022740079506840028</v>
      </c>
      <c r="E162" s="6">
        <f t="shared" si="42"/>
        <v>0.016696534413502887</v>
      </c>
      <c r="F162" s="6">
        <f t="shared" si="42"/>
        <v>0.022574339237324777</v>
      </c>
      <c r="G162" s="6">
        <f t="shared" si="42"/>
        <v>0.005108907143435021</v>
      </c>
    </row>
    <row r="163" spans="1:7" ht="28.5">
      <c r="A163" s="7" t="s">
        <v>13</v>
      </c>
      <c r="B163" s="8">
        <v>357459515</v>
      </c>
      <c r="C163" s="8">
        <v>652850541</v>
      </c>
      <c r="D163" s="8">
        <v>1010310056</v>
      </c>
      <c r="E163" s="8">
        <v>28488367</v>
      </c>
      <c r="F163" s="8">
        <v>1038798423</v>
      </c>
      <c r="G163" s="8">
        <v>456237887</v>
      </c>
    </row>
    <row r="165" ht="14.25">
      <c r="A165" s="14" t="s">
        <v>18</v>
      </c>
    </row>
  </sheetData>
  <sheetProtection/>
  <mergeCells count="40">
    <mergeCell ref="A3:G3"/>
    <mergeCell ref="H3:M3"/>
    <mergeCell ref="A31:G31"/>
    <mergeCell ref="H31:M31"/>
    <mergeCell ref="H66:M66"/>
    <mergeCell ref="A59:G59"/>
    <mergeCell ref="A73:G73"/>
    <mergeCell ref="A17:G17"/>
    <mergeCell ref="H17:M17"/>
    <mergeCell ref="H38:M38"/>
    <mergeCell ref="A10:G10"/>
    <mergeCell ref="A101:G101"/>
    <mergeCell ref="A143:G143"/>
    <mergeCell ref="A94:G94"/>
    <mergeCell ref="H94:M94"/>
    <mergeCell ref="H80:M80"/>
    <mergeCell ref="H101:M101"/>
    <mergeCell ref="H108:M108"/>
    <mergeCell ref="A108:G108"/>
    <mergeCell ref="A115:G115"/>
    <mergeCell ref="A38:G38"/>
    <mergeCell ref="A1:M1"/>
    <mergeCell ref="A45:G45"/>
    <mergeCell ref="H45:M45"/>
    <mergeCell ref="H24:M24"/>
    <mergeCell ref="H87:M87"/>
    <mergeCell ref="A52:G52"/>
    <mergeCell ref="H52:M52"/>
    <mergeCell ref="H73:M73"/>
    <mergeCell ref="H59:M59"/>
    <mergeCell ref="H10:M10"/>
    <mergeCell ref="A157:G157"/>
    <mergeCell ref="A129:G129"/>
    <mergeCell ref="A122:G122"/>
    <mergeCell ref="A80:G80"/>
    <mergeCell ref="A87:G87"/>
    <mergeCell ref="A24:G24"/>
    <mergeCell ref="A136:G136"/>
    <mergeCell ref="A150:G150"/>
    <mergeCell ref="A66:G6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TÜROB</dc:creator>
  <cp:keywords/>
  <dc:description/>
  <cp:lastModifiedBy>Ismail Tasdemir</cp:lastModifiedBy>
  <dcterms:created xsi:type="dcterms:W3CDTF">2021-12-28T12:29:49Z</dcterms:created>
  <dcterms:modified xsi:type="dcterms:W3CDTF">2023-09-18T07:55:06Z</dcterms:modified>
  <cp:category/>
  <cp:version/>
  <cp:contentType/>
  <cp:contentStatus/>
</cp:coreProperties>
</file>