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30" activeTab="0"/>
  </bookViews>
  <sheets>
    <sheet name="YOLCU" sheetId="1" r:id="rId1"/>
    <sheet name="TÜM UÇAK" sheetId="2" r:id="rId2"/>
    <sheet name="TİCARİ UÇAK" sheetId="3" r:id="rId3"/>
    <sheet name="YÜK " sheetId="4" r:id="rId4"/>
    <sheet name="KARGO" sheetId="5" r:id="rId5"/>
  </sheet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<sst xmlns="http://schemas.openxmlformats.org/spreadsheetml/2006/main" count="394" uniqueCount="91">
  <si>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</si>
  <si>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</si>
  <si>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</si>
  <si>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</si>
  <si>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</si>
  <si>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</si>
  <si>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</si>
  <si>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</si>
  <si>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</si>
  <si>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</si>
  <si>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</si>
  <si>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</si>
  <si>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</si>
  <si>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</si>
  <si>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</si>
  <si>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</si>
  <si>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</si>
  <si>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</si>
  <si>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</si>
  <si>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</si>
  <si>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</si>
  <si>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</si>
  <si>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</si>
  <si>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</si>
  <si>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</si>
  <si>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</si>
  <si>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</si>
  <si>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</si>
  <si>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</si>
  <si>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</si>
  <si>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</si>
  <si>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</si>
  <si>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</si>
  <si>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</si>
  <si>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</si>
  <si>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</si>
  <si>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</si>
  <si>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</si>
  <si>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</si>
  <si>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</si>
  <si>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</si>
  <si>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</si>
  <si>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</si>
  <si>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</si>
  <si>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</si>
  <si>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</si>
  <si>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</si>
  <si>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</si>
  <si>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</si>
  <si>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</si>
  <si>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</si>
  <si>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</si>
  <si>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</si>
  <si>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</si>
  <si>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</si>
  <si>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</si>
  <si>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</si>
  <si>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</si>
  <si>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</si>
  <si>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</si>
  <si>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</si>
  <si>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</si>
  <si>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</si>
  <si>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</si>
  <si>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</si>
  <si>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 xml:space="preserve"> 2023/2022 (%)</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</si>
  <si>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</si>
  <si>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</si>
  <si>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</si>
  <si>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</si>
  <si>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</si>
  <si>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</si>
  <si>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</si>
  <si>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</si>
  <si>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</si>
  <si>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</si>
  <si>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</si>
  <si>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Zonguldak Çaycuma(*)</t>
  </si>
  <si>
    <t>Zafer(*)</t>
  </si>
  <si>
    <t>Şanlıurfa GAP</t>
  </si>
  <si>
    <t>Eskişehir Hasan Polatkan(*)</t>
  </si>
  <si>
    <t>Aydın Çıldır(*)</t>
  </si>
  <si>
    <t>Gazipaşa Alanya(*)</t>
  </si>
  <si>
    <t>İstanbul Sabiha Gökçen(*)</t>
  </si>
  <si>
    <t>İstanbul(*)</t>
  </si>
  <si>
    <t>KARGO TRAFİĞİ (TON)</t>
  </si>
  <si>
    <t xml:space="preserve">2022 MAYIS SONU
</t>
  </si>
  <si>
    <t>2023 MAYIS SONU
(Kesin Olmayan)</t>
  </si>
  <si>
    <t>TÜROB ÇALIŞMASI                                                                                                                                                                          TEKİL YOLCU SAYISI (DHMİ VERİLERİ / 2)</t>
  </si>
  <si>
    <t>2023/2022 Fark</t>
  </si>
  <si>
    <t>Ocak-Mayıs 2023 Dönemi (151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</si>
</sst>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4">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43" fontId="8" fillId="34" borderId="0" xfId="56" applyFont="1" applyFill="1" applyBorder="1" applyAlignment="1">
      <alignment horizontal="right" vertical="center"/>
    </xf>
    <xf numFmtId="166" fontId="8" fillId="34" borderId="0" xfId="41" applyNumberFormat="1" applyFont="1" applyFill="1" applyBorder="1" applyAlignment="1">
      <alignment horizontal="right" vertical="center"/>
    </xf>
    <xf numFmtId="166" fontId="8" fillId="34" borderId="0" xfId="56"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80" zoomScaleNormal="80" zoomScalePageLayoutView="0" workbookViewId="0" topLeftCell="A1">
      <selection activeCell="A12" sqref="A12"/>
    </sheetView>
  </sheetViews>
  <sheetFormatPr defaultColWidth="9.140625" defaultRowHeight="15"/>
  <cols>
    <col min="1" max="1" width="41.140625" style="0" bestFit="1" customWidth="1"/>
    <col min="2" max="10" width="14.28125" style="0" customWidth="1"/>
    <col min="12" max="12" width="10.57421875" style="0" customWidth="1"/>
    <col min="13" max="13" width="10.421875" style="0" customWidth="1"/>
    <col min="14" max="14" width="10.8515625" style="0" customWidth="1"/>
    <col min="15" max="15" width="10.57421875" style="0" customWidth="1"/>
    <col min="16" max="16" width="11.00390625" style="0" customWidth="1"/>
    <col min="17" max="17" width="10.8515625" style="0" customWidth="1"/>
  </cols>
  <sheetData>
    <row r="1" spans="1:20" ht="25.5" customHeight="1">
      <c r="A1" s="62" t="s">
        <v>51</v>
      </c>
      <c r="B1" s="63"/>
      <c r="C1" s="63"/>
      <c r="D1" s="63"/>
      <c r="E1" s="63"/>
      <c r="F1" s="63"/>
      <c r="G1" s="63"/>
      <c r="H1" s="63"/>
      <c r="I1" s="63"/>
      <c r="J1" s="64"/>
      <c r="L1" s="79" t="s">
        <v>2</v>
      </c>
      <c r="M1" s="79" t="s">
        <v>3</v>
      </c>
      <c r="N1" s="80" t="s">
        <v>2</v>
      </c>
      <c r="O1" s="80" t="s">
        <v>3</v>
      </c>
      <c r="P1" s="81" t="s">
        <v>2</v>
      </c>
      <c r="Q1" s="81" t="s">
        <v>3</v>
      </c>
      <c r="R1" s="82" t="s">
        <v>90</v>
      </c>
      <c r="S1" s="82"/>
      <c r="T1" s="82"/>
    </row>
    <row r="2" spans="1:20" ht="35.25" customHeight="1">
      <c r="A2" s="76" t="s">
        <v>1</v>
      </c>
      <c r="B2" s="67" t="s">
        <v>86</v>
      </c>
      <c r="C2" s="67"/>
      <c r="D2" s="67"/>
      <c r="E2" s="67" t="s">
        <v>87</v>
      </c>
      <c r="F2" s="67"/>
      <c r="G2" s="67"/>
      <c r="H2" s="68" t="s">
        <v>65</v>
      </c>
      <c r="I2" s="68"/>
      <c r="J2" s="69"/>
      <c r="L2" s="83" t="s">
        <v>88</v>
      </c>
      <c r="M2" s="83"/>
      <c r="N2" s="83"/>
      <c r="O2" s="83"/>
      <c r="P2" s="83"/>
      <c r="Q2" s="83"/>
      <c r="R2" s="82"/>
      <c r="S2" s="82"/>
      <c r="T2" s="82"/>
    </row>
    <row r="3" spans="1:20" ht="14.25">
      <c r="A3" s="77"/>
      <c r="B3" s="1" t="s">
        <v>2</v>
      </c>
      <c r="C3" s="1" t="s">
        <v>3</v>
      </c>
      <c r="D3" s="1" t="s">
        <v>4</v>
      </c>
      <c r="E3" s="1" t="s">
        <v>2</v>
      </c>
      <c r="F3" s="1" t="s">
        <v>3</v>
      </c>
      <c r="G3" s="1" t="s">
        <v>4</v>
      </c>
      <c r="H3" s="1" t="s">
        <v>2</v>
      </c>
      <c r="I3" s="1" t="s">
        <v>3</v>
      </c>
      <c r="J3" s="2" t="s">
        <v>4</v>
      </c>
      <c r="L3" s="84">
        <v>2022</v>
      </c>
      <c r="M3" s="84"/>
      <c r="N3" s="85">
        <v>2023</v>
      </c>
      <c r="O3" s="85"/>
      <c r="P3" s="86" t="s">
        <v>89</v>
      </c>
      <c r="Q3" s="86"/>
      <c r="R3" s="87" t="s">
        <v>2</v>
      </c>
      <c r="S3" s="87" t="s">
        <v>3</v>
      </c>
      <c r="T3" s="79" t="s">
        <v>4</v>
      </c>
    </row>
    <row r="4" spans="1:20" ht="14.25">
      <c r="A4" s="10" t="s">
        <v>5</v>
      </c>
      <c r="B4" s="3">
        <v>0</v>
      </c>
      <c r="C4" s="3">
        <v>0</v>
      </c>
      <c r="D4" s="3">
        <v>0</v>
      </c>
      <c r="E4" s="3">
        <v>0</v>
      </c>
      <c r="F4" s="3">
        <v>0</v>
      </c>
      <c r="G4" s="3">
        <v>0</v>
      </c>
      <c r="H4" s="4"/>
      <c r="I4" s="4"/>
      <c r="J4" s="5"/>
      <c r="L4" s="88">
        <f>B4/2</f>
        <v>0</v>
      </c>
      <c r="M4" s="88">
        <f>C4/2</f>
        <v>0</v>
      </c>
      <c r="N4" s="89">
        <f>E4/2</f>
        <v>0</v>
      </c>
      <c r="O4" s="89">
        <f>F4/2</f>
        <v>0</v>
      </c>
      <c r="P4" s="90">
        <f>N4-L4</f>
        <v>0</v>
      </c>
      <c r="Q4" s="90">
        <f>O4-M4</f>
        <v>0</v>
      </c>
      <c r="R4" s="91">
        <f>N4/151</f>
        <v>0</v>
      </c>
      <c r="S4" s="91">
        <f>O4/151</f>
        <v>0</v>
      </c>
      <c r="T4" s="91">
        <f>R4+S4</f>
        <v>0</v>
      </c>
    </row>
    <row r="5" spans="1:20" ht="14.25">
      <c r="A5" s="6" t="s">
        <v>70</v>
      </c>
      <c r="B5" s="7">
        <v>5559940</v>
      </c>
      <c r="C5" s="7">
        <v>16011172</v>
      </c>
      <c r="D5" s="7">
        <v>21571112</v>
      </c>
      <c r="E5" s="7">
        <v>6852150</v>
      </c>
      <c r="F5" s="7">
        <v>22222150</v>
      </c>
      <c r="G5" s="7">
        <v>29074300</v>
      </c>
      <c r="H5" s="8">
        <f>+_xlfn.IFERROR(((E5-B5)/B5)*100,0)</f>
        <v>23.241437857243064</v>
      </c>
      <c r="I5" s="8">
        <f>+_xlfn.IFERROR(((F5-C5)/C5)*100,0)</f>
        <v>38.791526316749334</v>
      </c>
      <c r="J5" s="9">
        <f>+_xlfn.IFERROR(((G5-D5)/D5)*100,0)</f>
        <v>34.78350119363341</v>
      </c>
      <c r="L5" s="88">
        <f>B5/2</f>
        <v>2779970</v>
      </c>
      <c r="M5" s="88">
        <f>C5/2</f>
        <v>8005586</v>
      </c>
      <c r="N5" s="89">
        <f>E5/2</f>
        <v>3426075</v>
      </c>
      <c r="O5" s="89">
        <f>F5/2</f>
        <v>11111075</v>
      </c>
      <c r="P5" s="90">
        <f>N5-L5</f>
        <v>646105</v>
      </c>
      <c r="Q5" s="90">
        <f>O5-M5</f>
        <v>3105489</v>
      </c>
      <c r="R5" s="91">
        <f aca="true" t="shared" si="0" ref="R5:R60">N5/151</f>
        <v>22689.238410596026</v>
      </c>
      <c r="S5" s="91">
        <f aca="true" t="shared" si="1" ref="S5:S60">O5/151</f>
        <v>73583.27814569537</v>
      </c>
      <c r="T5" s="91">
        <f aca="true" t="shared" si="2" ref="T5:T62">R5+S5</f>
        <v>96272.51655629139</v>
      </c>
    </row>
    <row r="6" spans="1:20" ht="14.25">
      <c r="A6" s="10" t="s">
        <v>71</v>
      </c>
      <c r="B6" s="3">
        <v>5632507</v>
      </c>
      <c r="C6" s="3">
        <v>5379753</v>
      </c>
      <c r="D6" s="3">
        <v>11012260</v>
      </c>
      <c r="E6" s="3">
        <v>6462278</v>
      </c>
      <c r="F6" s="3">
        <v>7271290</v>
      </c>
      <c r="G6" s="3">
        <v>13733568</v>
      </c>
      <c r="H6" s="4">
        <f aca="true" t="shared" si="3" ref="H6:H60">+_xlfn.IFERROR(((E6-B6)/B6)*100,0)</f>
        <v>14.731823679935063</v>
      </c>
      <c r="I6" s="4">
        <f aca="true" t="shared" si="4" ref="I6:I60">+_xlfn.IFERROR(((F6-C6)/C6)*100,0)</f>
        <v>35.16029453396838</v>
      </c>
      <c r="J6" s="5">
        <f aca="true" t="shared" si="5" ref="J6:J60">+_xlfn.IFERROR(((G6-D6)/D6)*100,0)</f>
        <v>24.711621411045506</v>
      </c>
      <c r="L6" s="88">
        <f aca="true" t="shared" si="6" ref="L6:M47">B6/2</f>
        <v>2816253.5</v>
      </c>
      <c r="M6" s="88">
        <f t="shared" si="6"/>
        <v>2689876.5</v>
      </c>
      <c r="N6" s="89">
        <f aca="true" t="shared" si="7" ref="N6:O47">E6/2</f>
        <v>3231139</v>
      </c>
      <c r="O6" s="89">
        <f t="shared" si="7"/>
        <v>3635645</v>
      </c>
      <c r="P6" s="90">
        <f aca="true" t="shared" si="8" ref="P6:Q47">N6-L6</f>
        <v>414885.5</v>
      </c>
      <c r="Q6" s="90">
        <f t="shared" si="8"/>
        <v>945768.5</v>
      </c>
      <c r="R6" s="91">
        <f t="shared" si="0"/>
        <v>21398.27152317881</v>
      </c>
      <c r="S6" s="91">
        <f t="shared" si="1"/>
        <v>24077.119205298015</v>
      </c>
      <c r="T6" s="91">
        <f t="shared" si="2"/>
        <v>45475.39072847682</v>
      </c>
    </row>
    <row r="7" spans="1:20" ht="14.25">
      <c r="A7" s="6" t="s">
        <v>6</v>
      </c>
      <c r="B7" s="7">
        <v>2590746</v>
      </c>
      <c r="C7" s="7">
        <v>583277</v>
      </c>
      <c r="D7" s="7">
        <v>3174023</v>
      </c>
      <c r="E7" s="7">
        <v>3541497</v>
      </c>
      <c r="F7" s="7">
        <v>870172</v>
      </c>
      <c r="G7" s="7">
        <v>4411669</v>
      </c>
      <c r="H7" s="8">
        <f t="shared" si="3"/>
        <v>36.69796267175555</v>
      </c>
      <c r="I7" s="8">
        <f t="shared" si="4"/>
        <v>49.18675003471764</v>
      </c>
      <c r="J7" s="9">
        <f t="shared" si="5"/>
        <v>38.99297516117558</v>
      </c>
      <c r="L7" s="88">
        <f t="shared" si="6"/>
        <v>1295373</v>
      </c>
      <c r="M7" s="88">
        <f t="shared" si="6"/>
        <v>291638.5</v>
      </c>
      <c r="N7" s="89">
        <f t="shared" si="7"/>
        <v>1770748.5</v>
      </c>
      <c r="O7" s="89">
        <f t="shared" si="7"/>
        <v>435086</v>
      </c>
      <c r="P7" s="90">
        <f t="shared" si="8"/>
        <v>475375.5</v>
      </c>
      <c r="Q7" s="90">
        <f t="shared" si="8"/>
        <v>143447.5</v>
      </c>
      <c r="R7" s="91">
        <f t="shared" si="0"/>
        <v>11726.811258278145</v>
      </c>
      <c r="S7" s="91">
        <f t="shared" si="1"/>
        <v>2881.364238410596</v>
      </c>
      <c r="T7" s="91">
        <f t="shared" si="2"/>
        <v>14608.175496688742</v>
      </c>
    </row>
    <row r="8" spans="1:20" ht="14.25">
      <c r="A8" s="10" t="s">
        <v>7</v>
      </c>
      <c r="B8" s="3">
        <v>2386235</v>
      </c>
      <c r="C8" s="3">
        <v>857573</v>
      </c>
      <c r="D8" s="3">
        <v>3243808</v>
      </c>
      <c r="E8" s="3">
        <v>2613445</v>
      </c>
      <c r="F8" s="3">
        <v>1082593</v>
      </c>
      <c r="G8" s="3">
        <v>3696038</v>
      </c>
      <c r="H8" s="4">
        <f t="shared" si="3"/>
        <v>9.521694217040652</v>
      </c>
      <c r="I8" s="4">
        <f t="shared" si="4"/>
        <v>26.23916564537363</v>
      </c>
      <c r="J8" s="5">
        <f t="shared" si="5"/>
        <v>13.94133068295041</v>
      </c>
      <c r="L8" s="88">
        <f t="shared" si="6"/>
        <v>1193117.5</v>
      </c>
      <c r="M8" s="88">
        <f t="shared" si="6"/>
        <v>428786.5</v>
      </c>
      <c r="N8" s="89">
        <f t="shared" si="7"/>
        <v>1306722.5</v>
      </c>
      <c r="O8" s="89">
        <f t="shared" si="7"/>
        <v>541296.5</v>
      </c>
      <c r="P8" s="90">
        <f t="shared" si="8"/>
        <v>113605</v>
      </c>
      <c r="Q8" s="90">
        <f t="shared" si="8"/>
        <v>112510</v>
      </c>
      <c r="R8" s="91">
        <f t="shared" si="0"/>
        <v>8653.791390728476</v>
      </c>
      <c r="S8" s="91">
        <f t="shared" si="1"/>
        <v>3584.745033112583</v>
      </c>
      <c r="T8" s="91">
        <f t="shared" si="2"/>
        <v>12238.536423841058</v>
      </c>
    </row>
    <row r="9" spans="1:20" ht="14.25">
      <c r="A9" s="6" t="s">
        <v>8</v>
      </c>
      <c r="B9" s="7">
        <v>2046614</v>
      </c>
      <c r="C9" s="7">
        <v>4225380</v>
      </c>
      <c r="D9" s="7">
        <v>6271994</v>
      </c>
      <c r="E9" s="7">
        <v>2260521</v>
      </c>
      <c r="F9" s="7">
        <v>6118511</v>
      </c>
      <c r="G9" s="7">
        <v>8379032</v>
      </c>
      <c r="H9" s="8">
        <f t="shared" si="3"/>
        <v>10.451751038544641</v>
      </c>
      <c r="I9" s="8">
        <f t="shared" si="4"/>
        <v>44.803804628222785</v>
      </c>
      <c r="J9" s="9">
        <f t="shared" si="5"/>
        <v>33.594388004835466</v>
      </c>
      <c r="L9" s="88">
        <f t="shared" si="6"/>
        <v>1023307</v>
      </c>
      <c r="M9" s="88">
        <f t="shared" si="6"/>
        <v>2112690</v>
      </c>
      <c r="N9" s="89">
        <f t="shared" si="7"/>
        <v>1130260.5</v>
      </c>
      <c r="O9" s="89">
        <f t="shared" si="7"/>
        <v>3059255.5</v>
      </c>
      <c r="P9" s="90">
        <f t="shared" si="8"/>
        <v>106953.5</v>
      </c>
      <c r="Q9" s="90">
        <f t="shared" si="8"/>
        <v>946565.5</v>
      </c>
      <c r="R9" s="91">
        <f t="shared" si="0"/>
        <v>7485.1688741721855</v>
      </c>
      <c r="S9" s="91">
        <f t="shared" si="1"/>
        <v>20259.970198675495</v>
      </c>
      <c r="T9" s="91">
        <f t="shared" si="2"/>
        <v>27745.13907284768</v>
      </c>
    </row>
    <row r="10" spans="1:20" ht="14.25">
      <c r="A10" s="10" t="s">
        <v>72</v>
      </c>
      <c r="B10" s="3">
        <v>137630</v>
      </c>
      <c r="C10" s="3">
        <v>69228</v>
      </c>
      <c r="D10" s="3">
        <v>206858</v>
      </c>
      <c r="E10" s="3">
        <v>177053</v>
      </c>
      <c r="F10" s="3">
        <v>71084</v>
      </c>
      <c r="G10" s="3">
        <v>248137</v>
      </c>
      <c r="H10" s="4">
        <f t="shared" si="3"/>
        <v>28.64419094674126</v>
      </c>
      <c r="I10" s="4">
        <f t="shared" si="4"/>
        <v>2.680996128734038</v>
      </c>
      <c r="J10" s="5">
        <f t="shared" si="5"/>
        <v>19.9552349921202</v>
      </c>
      <c r="L10" s="88">
        <f t="shared" si="6"/>
        <v>68815</v>
      </c>
      <c r="M10" s="88">
        <f t="shared" si="6"/>
        <v>34614</v>
      </c>
      <c r="N10" s="89">
        <f t="shared" si="7"/>
        <v>88526.5</v>
      </c>
      <c r="O10" s="89">
        <f t="shared" si="7"/>
        <v>35542</v>
      </c>
      <c r="P10" s="90">
        <f t="shared" si="8"/>
        <v>19711.5</v>
      </c>
      <c r="Q10" s="90">
        <f t="shared" si="8"/>
        <v>928</v>
      </c>
      <c r="R10" s="91">
        <f t="shared" si="0"/>
        <v>586.2682119205298</v>
      </c>
      <c r="S10" s="91">
        <f t="shared" si="1"/>
        <v>235.3774834437086</v>
      </c>
      <c r="T10" s="91">
        <f t="shared" si="2"/>
        <v>821.6456953642383</v>
      </c>
    </row>
    <row r="11" spans="1:20" ht="14.25">
      <c r="A11" s="6" t="s">
        <v>9</v>
      </c>
      <c r="B11" s="7">
        <v>401394</v>
      </c>
      <c r="C11" s="7">
        <v>446005</v>
      </c>
      <c r="D11" s="7">
        <v>847399</v>
      </c>
      <c r="E11" s="7">
        <v>464440</v>
      </c>
      <c r="F11" s="7">
        <v>598708</v>
      </c>
      <c r="G11" s="7">
        <v>1063148</v>
      </c>
      <c r="H11" s="8">
        <f t="shared" si="3"/>
        <v>15.706761934657717</v>
      </c>
      <c r="I11" s="8">
        <f t="shared" si="4"/>
        <v>34.23795697357653</v>
      </c>
      <c r="J11" s="9">
        <f t="shared" si="5"/>
        <v>25.460143332715756</v>
      </c>
      <c r="L11" s="88">
        <f t="shared" si="6"/>
        <v>200697</v>
      </c>
      <c r="M11" s="88">
        <f t="shared" si="6"/>
        <v>223002.5</v>
      </c>
      <c r="N11" s="89">
        <f t="shared" si="7"/>
        <v>232220</v>
      </c>
      <c r="O11" s="89">
        <f t="shared" si="7"/>
        <v>299354</v>
      </c>
      <c r="P11" s="90">
        <f t="shared" si="8"/>
        <v>31523</v>
      </c>
      <c r="Q11" s="90">
        <f t="shared" si="8"/>
        <v>76351.5</v>
      </c>
      <c r="R11" s="91">
        <f t="shared" si="0"/>
        <v>1537.8807947019868</v>
      </c>
      <c r="S11" s="91">
        <f t="shared" si="1"/>
        <v>1982.476821192053</v>
      </c>
      <c r="T11" s="91">
        <f t="shared" si="2"/>
        <v>3520.3576158940396</v>
      </c>
    </row>
    <row r="12" spans="1:20" ht="14.25">
      <c r="A12" s="10" t="s">
        <v>10</v>
      </c>
      <c r="B12" s="3">
        <v>527377</v>
      </c>
      <c r="C12" s="3">
        <v>216359</v>
      </c>
      <c r="D12" s="3">
        <v>743736</v>
      </c>
      <c r="E12" s="3">
        <v>579699</v>
      </c>
      <c r="F12" s="3">
        <v>234920</v>
      </c>
      <c r="G12" s="3">
        <v>814619</v>
      </c>
      <c r="H12" s="4">
        <f t="shared" si="3"/>
        <v>9.92117593296636</v>
      </c>
      <c r="I12" s="4">
        <f t="shared" si="4"/>
        <v>8.578797276748368</v>
      </c>
      <c r="J12" s="5">
        <f t="shared" si="5"/>
        <v>9.530666795744727</v>
      </c>
      <c r="L12" s="88">
        <f t="shared" si="6"/>
        <v>263688.5</v>
      </c>
      <c r="M12" s="88">
        <f t="shared" si="6"/>
        <v>108179.5</v>
      </c>
      <c r="N12" s="89">
        <f t="shared" si="7"/>
        <v>289849.5</v>
      </c>
      <c r="O12" s="89">
        <f t="shared" si="7"/>
        <v>117460</v>
      </c>
      <c r="P12" s="90">
        <f t="shared" si="8"/>
        <v>26161</v>
      </c>
      <c r="Q12" s="90">
        <f t="shared" si="8"/>
        <v>9280.5</v>
      </c>
      <c r="R12" s="91">
        <f t="shared" si="0"/>
        <v>1919.5331125827815</v>
      </c>
      <c r="S12" s="91">
        <f t="shared" si="1"/>
        <v>777.8807947019867</v>
      </c>
      <c r="T12" s="91">
        <f t="shared" si="2"/>
        <v>2697.4139072847684</v>
      </c>
    </row>
    <row r="13" spans="1:20" ht="14.25">
      <c r="A13" s="6" t="s">
        <v>11</v>
      </c>
      <c r="B13" s="7">
        <v>1295731</v>
      </c>
      <c r="C13" s="7">
        <v>198526</v>
      </c>
      <c r="D13" s="7">
        <v>1494257</v>
      </c>
      <c r="E13" s="7">
        <v>1479122</v>
      </c>
      <c r="F13" s="7">
        <v>256880</v>
      </c>
      <c r="G13" s="7">
        <v>1736002</v>
      </c>
      <c r="H13" s="8">
        <f t="shared" si="3"/>
        <v>14.153477843780845</v>
      </c>
      <c r="I13" s="8">
        <f t="shared" si="4"/>
        <v>29.393631060918974</v>
      </c>
      <c r="J13" s="9">
        <f t="shared" si="5"/>
        <v>16.17827455384181</v>
      </c>
      <c r="L13" s="88">
        <f t="shared" si="6"/>
        <v>647865.5</v>
      </c>
      <c r="M13" s="88">
        <f t="shared" si="6"/>
        <v>99263</v>
      </c>
      <c r="N13" s="89">
        <f t="shared" si="7"/>
        <v>739561</v>
      </c>
      <c r="O13" s="89">
        <f t="shared" si="7"/>
        <v>128440</v>
      </c>
      <c r="P13" s="90">
        <f t="shared" si="8"/>
        <v>91695.5</v>
      </c>
      <c r="Q13" s="90">
        <f t="shared" si="8"/>
        <v>29177</v>
      </c>
      <c r="R13" s="91">
        <f t="shared" si="0"/>
        <v>4897.754966887417</v>
      </c>
      <c r="S13" s="91">
        <f t="shared" si="1"/>
        <v>850.5960264900663</v>
      </c>
      <c r="T13" s="91">
        <f t="shared" si="2"/>
        <v>5748.350993377483</v>
      </c>
    </row>
    <row r="14" spans="1:20" ht="14.25">
      <c r="A14" s="10" t="s">
        <v>12</v>
      </c>
      <c r="B14" s="3">
        <v>923835</v>
      </c>
      <c r="C14" s="3">
        <v>59710</v>
      </c>
      <c r="D14" s="3">
        <v>983545</v>
      </c>
      <c r="E14" s="3">
        <v>924491</v>
      </c>
      <c r="F14" s="3">
        <v>87935</v>
      </c>
      <c r="G14" s="3">
        <v>1012426</v>
      </c>
      <c r="H14" s="4">
        <f t="shared" si="3"/>
        <v>0.07100835105835998</v>
      </c>
      <c r="I14" s="4">
        <f t="shared" si="4"/>
        <v>47.27013900519176</v>
      </c>
      <c r="J14" s="5">
        <f t="shared" si="5"/>
        <v>2.936418770874744</v>
      </c>
      <c r="L14" s="88">
        <f t="shared" si="6"/>
        <v>461917.5</v>
      </c>
      <c r="M14" s="88">
        <f t="shared" si="6"/>
        <v>29855</v>
      </c>
      <c r="N14" s="89">
        <f t="shared" si="7"/>
        <v>462245.5</v>
      </c>
      <c r="O14" s="89">
        <f t="shared" si="7"/>
        <v>43967.5</v>
      </c>
      <c r="P14" s="90">
        <f t="shared" si="8"/>
        <v>328</v>
      </c>
      <c r="Q14" s="90">
        <f t="shared" si="8"/>
        <v>14112.5</v>
      </c>
      <c r="R14" s="91">
        <f t="shared" si="0"/>
        <v>3061.228476821192</v>
      </c>
      <c r="S14" s="91">
        <f t="shared" si="1"/>
        <v>291.1754966887417</v>
      </c>
      <c r="T14" s="91">
        <f t="shared" si="2"/>
        <v>3352.4039735099336</v>
      </c>
    </row>
    <row r="15" spans="1:20" ht="14.25">
      <c r="A15" s="6" t="s">
        <v>13</v>
      </c>
      <c r="B15" s="7">
        <v>360650</v>
      </c>
      <c r="C15" s="7">
        <v>3505</v>
      </c>
      <c r="D15" s="7">
        <v>364155</v>
      </c>
      <c r="E15" s="7">
        <v>411120</v>
      </c>
      <c r="F15" s="7">
        <v>3113</v>
      </c>
      <c r="G15" s="7">
        <v>414233</v>
      </c>
      <c r="H15" s="8">
        <f t="shared" si="3"/>
        <v>13.994177180091501</v>
      </c>
      <c r="I15" s="8">
        <f t="shared" si="4"/>
        <v>-11.184022824536378</v>
      </c>
      <c r="J15" s="9">
        <f t="shared" si="5"/>
        <v>13.751836443272783</v>
      </c>
      <c r="L15" s="88">
        <f t="shared" si="6"/>
        <v>180325</v>
      </c>
      <c r="M15" s="88">
        <f t="shared" si="6"/>
        <v>1752.5</v>
      </c>
      <c r="N15" s="89">
        <f t="shared" si="7"/>
        <v>205560</v>
      </c>
      <c r="O15" s="89">
        <f t="shared" si="7"/>
        <v>1556.5</v>
      </c>
      <c r="P15" s="90">
        <f t="shared" si="8"/>
        <v>25235</v>
      </c>
      <c r="Q15" s="90">
        <f t="shared" si="8"/>
        <v>-196</v>
      </c>
      <c r="R15" s="91">
        <f t="shared" si="0"/>
        <v>1361.3245033112582</v>
      </c>
      <c r="S15" s="91">
        <f t="shared" si="1"/>
        <v>10.30794701986755</v>
      </c>
      <c r="T15" s="91">
        <f t="shared" si="2"/>
        <v>1371.6324503311257</v>
      </c>
    </row>
    <row r="16" spans="1:20" ht="14.25">
      <c r="A16" s="10" t="s">
        <v>14</v>
      </c>
      <c r="B16" s="3">
        <v>774702</v>
      </c>
      <c r="C16" s="3">
        <v>84131</v>
      </c>
      <c r="D16" s="3">
        <v>858833</v>
      </c>
      <c r="E16" s="3">
        <v>856964</v>
      </c>
      <c r="F16" s="3">
        <v>87448</v>
      </c>
      <c r="G16" s="3">
        <v>944412</v>
      </c>
      <c r="H16" s="4">
        <f t="shared" si="3"/>
        <v>10.618534610727739</v>
      </c>
      <c r="I16" s="4">
        <f t="shared" si="4"/>
        <v>3.9426608503405403</v>
      </c>
      <c r="J16" s="5">
        <f t="shared" si="5"/>
        <v>9.964568198939725</v>
      </c>
      <c r="L16" s="88">
        <f t="shared" si="6"/>
        <v>387351</v>
      </c>
      <c r="M16" s="88">
        <f t="shared" si="6"/>
        <v>42065.5</v>
      </c>
      <c r="N16" s="89">
        <f t="shared" si="7"/>
        <v>428482</v>
      </c>
      <c r="O16" s="89">
        <f t="shared" si="7"/>
        <v>43724</v>
      </c>
      <c r="P16" s="90">
        <f t="shared" si="8"/>
        <v>41131</v>
      </c>
      <c r="Q16" s="90">
        <f t="shared" si="8"/>
        <v>1658.5</v>
      </c>
      <c r="R16" s="91">
        <f t="shared" si="0"/>
        <v>2837.6291390728475</v>
      </c>
      <c r="S16" s="91">
        <f t="shared" si="1"/>
        <v>289.5629139072848</v>
      </c>
      <c r="T16" s="91">
        <f t="shared" si="2"/>
        <v>3127.1920529801323</v>
      </c>
    </row>
    <row r="17" spans="1:20" ht="14.25">
      <c r="A17" s="6" t="s">
        <v>15</v>
      </c>
      <c r="B17" s="7">
        <v>65164</v>
      </c>
      <c r="C17" s="7">
        <v>0</v>
      </c>
      <c r="D17" s="7">
        <v>65164</v>
      </c>
      <c r="E17" s="7">
        <v>99440</v>
      </c>
      <c r="F17" s="7">
        <v>331</v>
      </c>
      <c r="G17" s="7">
        <v>99771</v>
      </c>
      <c r="H17" s="8">
        <f t="shared" si="3"/>
        <v>52.59959486833221</v>
      </c>
      <c r="I17" s="8">
        <f t="shared" si="4"/>
        <v>0</v>
      </c>
      <c r="J17" s="9">
        <f t="shared" si="5"/>
        <v>53.10754404272298</v>
      </c>
      <c r="L17" s="88">
        <f t="shared" si="6"/>
        <v>32582</v>
      </c>
      <c r="M17" s="88">
        <f t="shared" si="6"/>
        <v>0</v>
      </c>
      <c r="N17" s="89">
        <f t="shared" si="7"/>
        <v>49720</v>
      </c>
      <c r="O17" s="89">
        <f t="shared" si="7"/>
        <v>165.5</v>
      </c>
      <c r="P17" s="90">
        <f t="shared" si="8"/>
        <v>17138</v>
      </c>
      <c r="Q17" s="90">
        <f t="shared" si="8"/>
        <v>165.5</v>
      </c>
      <c r="R17" s="91">
        <f t="shared" si="0"/>
        <v>329.27152317880797</v>
      </c>
      <c r="S17" s="91">
        <f t="shared" si="1"/>
        <v>1.096026490066225</v>
      </c>
      <c r="T17" s="91">
        <f t="shared" si="2"/>
        <v>330.3675496688742</v>
      </c>
    </row>
    <row r="18" spans="1:20" ht="14.25">
      <c r="A18" s="10" t="s">
        <v>16</v>
      </c>
      <c r="B18" s="3">
        <v>77449</v>
      </c>
      <c r="C18" s="3">
        <v>1589</v>
      </c>
      <c r="D18" s="3">
        <v>79038</v>
      </c>
      <c r="E18" s="3">
        <v>126215</v>
      </c>
      <c r="F18" s="3">
        <v>1775</v>
      </c>
      <c r="G18" s="3">
        <v>127990</v>
      </c>
      <c r="H18" s="4">
        <f t="shared" si="3"/>
        <v>62.96530620150034</v>
      </c>
      <c r="I18" s="4">
        <f t="shared" si="4"/>
        <v>11.70547514159849</v>
      </c>
      <c r="J18" s="5">
        <f t="shared" si="5"/>
        <v>61.9347655558086</v>
      </c>
      <c r="L18" s="88">
        <f t="shared" si="6"/>
        <v>38724.5</v>
      </c>
      <c r="M18" s="88">
        <f t="shared" si="6"/>
        <v>794.5</v>
      </c>
      <c r="N18" s="89">
        <f t="shared" si="7"/>
        <v>63107.5</v>
      </c>
      <c r="O18" s="89">
        <f t="shared" si="7"/>
        <v>887.5</v>
      </c>
      <c r="P18" s="90">
        <f t="shared" si="8"/>
        <v>24383</v>
      </c>
      <c r="Q18" s="90">
        <f t="shared" si="8"/>
        <v>93</v>
      </c>
      <c r="R18" s="91">
        <f t="shared" si="0"/>
        <v>417.93046357615896</v>
      </c>
      <c r="S18" s="91">
        <f t="shared" si="1"/>
        <v>5.877483443708609</v>
      </c>
      <c r="T18" s="91">
        <f t="shared" si="2"/>
        <v>423.8079470198676</v>
      </c>
    </row>
    <row r="19" spans="1:20" ht="14.25">
      <c r="A19" s="6" t="s">
        <v>17</v>
      </c>
      <c r="B19" s="7">
        <v>33614</v>
      </c>
      <c r="C19" s="7">
        <v>3727</v>
      </c>
      <c r="D19" s="7">
        <v>37341</v>
      </c>
      <c r="E19" s="7">
        <v>46423</v>
      </c>
      <c r="F19" s="7">
        <v>2937</v>
      </c>
      <c r="G19" s="7">
        <v>49360</v>
      </c>
      <c r="H19" s="8">
        <f t="shared" si="3"/>
        <v>38.106146248586896</v>
      </c>
      <c r="I19" s="8">
        <f t="shared" si="4"/>
        <v>-21.196672927287363</v>
      </c>
      <c r="J19" s="9">
        <f t="shared" si="5"/>
        <v>32.18714014086393</v>
      </c>
      <c r="L19" s="88">
        <f t="shared" si="6"/>
        <v>16807</v>
      </c>
      <c r="M19" s="88">
        <f t="shared" si="6"/>
        <v>1863.5</v>
      </c>
      <c r="N19" s="89">
        <f t="shared" si="7"/>
        <v>23211.5</v>
      </c>
      <c r="O19" s="89">
        <f t="shared" si="7"/>
        <v>1468.5</v>
      </c>
      <c r="P19" s="90">
        <f t="shared" si="8"/>
        <v>6404.5</v>
      </c>
      <c r="Q19" s="90">
        <f t="shared" si="8"/>
        <v>-395</v>
      </c>
      <c r="R19" s="91">
        <f t="shared" si="0"/>
        <v>153.7185430463576</v>
      </c>
      <c r="S19" s="91">
        <f t="shared" si="1"/>
        <v>9.725165562913908</v>
      </c>
      <c r="T19" s="91">
        <f t="shared" si="2"/>
        <v>163.4437086092715</v>
      </c>
    </row>
    <row r="20" spans="1:20" ht="14.25">
      <c r="A20" s="10" t="s">
        <v>73</v>
      </c>
      <c r="B20" s="3">
        <v>0</v>
      </c>
      <c r="C20" s="3">
        <v>0</v>
      </c>
      <c r="D20" s="3">
        <v>0</v>
      </c>
      <c r="E20" s="3">
        <v>0</v>
      </c>
      <c r="F20" s="3">
        <v>0</v>
      </c>
      <c r="G20" s="3">
        <v>0</v>
      </c>
      <c r="H20" s="4">
        <f t="shared" si="3"/>
        <v>0</v>
      </c>
      <c r="I20" s="4">
        <f t="shared" si="4"/>
        <v>0</v>
      </c>
      <c r="J20" s="5">
        <f t="shared" si="5"/>
        <v>0</v>
      </c>
      <c r="L20" s="88">
        <f t="shared" si="6"/>
        <v>0</v>
      </c>
      <c r="M20" s="88">
        <f t="shared" si="6"/>
        <v>0</v>
      </c>
      <c r="N20" s="89">
        <f t="shared" si="7"/>
        <v>0</v>
      </c>
      <c r="O20" s="89">
        <f t="shared" si="7"/>
        <v>0</v>
      </c>
      <c r="P20" s="90">
        <f t="shared" si="8"/>
        <v>0</v>
      </c>
      <c r="Q20" s="90">
        <f t="shared" si="8"/>
        <v>0</v>
      </c>
      <c r="R20" s="91">
        <f t="shared" si="0"/>
        <v>0</v>
      </c>
      <c r="S20" s="91">
        <f t="shared" si="1"/>
        <v>0</v>
      </c>
      <c r="T20" s="91">
        <f t="shared" si="2"/>
        <v>0</v>
      </c>
    </row>
    <row r="21" spans="1:20" ht="14.25">
      <c r="A21" s="6" t="s">
        <v>18</v>
      </c>
      <c r="B21" s="7">
        <v>63392</v>
      </c>
      <c r="C21" s="7">
        <v>0</v>
      </c>
      <c r="D21" s="7">
        <v>63392</v>
      </c>
      <c r="E21" s="7">
        <v>62876</v>
      </c>
      <c r="F21" s="7">
        <v>3897</v>
      </c>
      <c r="G21" s="7">
        <v>66773</v>
      </c>
      <c r="H21" s="8">
        <f t="shared" si="3"/>
        <v>-0.8139828369510348</v>
      </c>
      <c r="I21" s="8">
        <f t="shared" si="4"/>
        <v>0</v>
      </c>
      <c r="J21" s="9">
        <f t="shared" si="5"/>
        <v>5.333480565371024</v>
      </c>
      <c r="L21" s="88">
        <f t="shared" si="6"/>
        <v>31696</v>
      </c>
      <c r="M21" s="88">
        <f t="shared" si="6"/>
        <v>0</v>
      </c>
      <c r="N21" s="89">
        <f t="shared" si="7"/>
        <v>31438</v>
      </c>
      <c r="O21" s="89">
        <f t="shared" si="7"/>
        <v>1948.5</v>
      </c>
      <c r="P21" s="90">
        <f t="shared" si="8"/>
        <v>-258</v>
      </c>
      <c r="Q21" s="90">
        <f t="shared" si="8"/>
        <v>1948.5</v>
      </c>
      <c r="R21" s="91">
        <f t="shared" si="0"/>
        <v>208.19867549668874</v>
      </c>
      <c r="S21" s="91">
        <f t="shared" si="1"/>
        <v>12.903973509933774</v>
      </c>
      <c r="T21" s="91">
        <f t="shared" si="2"/>
        <v>221.1026490066225</v>
      </c>
    </row>
    <row r="22" spans="1:20" ht="14.25">
      <c r="A22" s="10" t="s">
        <v>19</v>
      </c>
      <c r="B22" s="3">
        <v>0</v>
      </c>
      <c r="C22" s="3">
        <v>0</v>
      </c>
      <c r="D22" s="3">
        <v>0</v>
      </c>
      <c r="E22" s="3">
        <v>0</v>
      </c>
      <c r="F22" s="3">
        <v>0</v>
      </c>
      <c r="G22" s="3">
        <v>0</v>
      </c>
      <c r="H22" s="4">
        <f t="shared" si="3"/>
        <v>0</v>
      </c>
      <c r="I22" s="4">
        <f t="shared" si="4"/>
        <v>0</v>
      </c>
      <c r="J22" s="5">
        <f t="shared" si="5"/>
        <v>0</v>
      </c>
      <c r="L22" s="88">
        <f t="shared" si="6"/>
        <v>0</v>
      </c>
      <c r="M22" s="88">
        <f t="shared" si="6"/>
        <v>0</v>
      </c>
      <c r="N22" s="89">
        <f t="shared" si="7"/>
        <v>0</v>
      </c>
      <c r="O22" s="89">
        <f t="shared" si="7"/>
        <v>0</v>
      </c>
      <c r="P22" s="90">
        <f t="shared" si="8"/>
        <v>0</v>
      </c>
      <c r="Q22" s="90">
        <f t="shared" si="8"/>
        <v>0</v>
      </c>
      <c r="R22" s="91">
        <f t="shared" si="0"/>
        <v>0</v>
      </c>
      <c r="S22" s="91">
        <f t="shared" si="1"/>
        <v>0</v>
      </c>
      <c r="T22" s="91">
        <f t="shared" si="2"/>
        <v>0</v>
      </c>
    </row>
    <row r="23" spans="1:20" ht="14.25">
      <c r="A23" s="6" t="s">
        <v>20</v>
      </c>
      <c r="B23" s="7">
        <v>174878</v>
      </c>
      <c r="C23" s="7">
        <v>0</v>
      </c>
      <c r="D23" s="7">
        <v>174878</v>
      </c>
      <c r="E23" s="7">
        <v>229405</v>
      </c>
      <c r="F23" s="7">
        <v>810</v>
      </c>
      <c r="G23" s="7">
        <v>230215</v>
      </c>
      <c r="H23" s="8">
        <f t="shared" si="3"/>
        <v>31.18002264435778</v>
      </c>
      <c r="I23" s="8">
        <f t="shared" si="4"/>
        <v>0</v>
      </c>
      <c r="J23" s="9">
        <f t="shared" si="5"/>
        <v>31.643202689875228</v>
      </c>
      <c r="L23" s="88">
        <f t="shared" si="6"/>
        <v>87439</v>
      </c>
      <c r="M23" s="88">
        <f t="shared" si="6"/>
        <v>0</v>
      </c>
      <c r="N23" s="89">
        <f t="shared" si="7"/>
        <v>114702.5</v>
      </c>
      <c r="O23" s="89">
        <f t="shared" si="7"/>
        <v>405</v>
      </c>
      <c r="P23" s="90">
        <f t="shared" si="8"/>
        <v>27263.5</v>
      </c>
      <c r="Q23" s="90">
        <f t="shared" si="8"/>
        <v>405</v>
      </c>
      <c r="R23" s="91">
        <f t="shared" si="0"/>
        <v>759.6192052980133</v>
      </c>
      <c r="S23" s="91">
        <f t="shared" si="1"/>
        <v>2.6821192052980134</v>
      </c>
      <c r="T23" s="91">
        <f t="shared" si="2"/>
        <v>762.3013245033113</v>
      </c>
    </row>
    <row r="24" spans="1:20" ht="14.25">
      <c r="A24" s="10" t="s">
        <v>21</v>
      </c>
      <c r="B24" s="3">
        <v>43483</v>
      </c>
      <c r="C24" s="3">
        <v>0</v>
      </c>
      <c r="D24" s="3">
        <v>43483</v>
      </c>
      <c r="E24" s="3">
        <v>67233</v>
      </c>
      <c r="F24" s="3">
        <v>0</v>
      </c>
      <c r="G24" s="3">
        <v>67233</v>
      </c>
      <c r="H24" s="4">
        <f t="shared" si="3"/>
        <v>54.619046523928894</v>
      </c>
      <c r="I24" s="4">
        <f t="shared" si="4"/>
        <v>0</v>
      </c>
      <c r="J24" s="5">
        <f t="shared" si="5"/>
        <v>54.619046523928894</v>
      </c>
      <c r="L24" s="88">
        <f t="shared" si="6"/>
        <v>21741.5</v>
      </c>
      <c r="M24" s="88">
        <f t="shared" si="6"/>
        <v>0</v>
      </c>
      <c r="N24" s="89">
        <f t="shared" si="7"/>
        <v>33616.5</v>
      </c>
      <c r="O24" s="89">
        <f t="shared" si="7"/>
        <v>0</v>
      </c>
      <c r="P24" s="90">
        <f t="shared" si="8"/>
        <v>11875</v>
      </c>
      <c r="Q24" s="90">
        <f t="shared" si="8"/>
        <v>0</v>
      </c>
      <c r="R24" s="91">
        <f t="shared" si="0"/>
        <v>222.62582781456953</v>
      </c>
      <c r="S24" s="91">
        <f t="shared" si="1"/>
        <v>0</v>
      </c>
      <c r="T24" s="91">
        <f t="shared" si="2"/>
        <v>222.62582781456953</v>
      </c>
    </row>
    <row r="25" spans="1:20" ht="14.25">
      <c r="A25" s="6" t="s">
        <v>22</v>
      </c>
      <c r="B25" s="7">
        <v>36940</v>
      </c>
      <c r="C25" s="7">
        <v>42</v>
      </c>
      <c r="D25" s="7">
        <v>36982</v>
      </c>
      <c r="E25" s="7">
        <v>68593</v>
      </c>
      <c r="F25" s="7">
        <v>12802</v>
      </c>
      <c r="G25" s="7">
        <v>81395</v>
      </c>
      <c r="H25" s="8">
        <f t="shared" si="3"/>
        <v>85.68760151597185</v>
      </c>
      <c r="I25" s="8">
        <f t="shared" si="4"/>
        <v>30380.952380952378</v>
      </c>
      <c r="J25" s="9">
        <f t="shared" si="5"/>
        <v>120.09355902871668</v>
      </c>
      <c r="L25" s="88">
        <f t="shared" si="6"/>
        <v>18470</v>
      </c>
      <c r="M25" s="88">
        <f t="shared" si="6"/>
        <v>21</v>
      </c>
      <c r="N25" s="89">
        <f t="shared" si="7"/>
        <v>34296.5</v>
      </c>
      <c r="O25" s="89">
        <f t="shared" si="7"/>
        <v>6401</v>
      </c>
      <c r="P25" s="90">
        <f t="shared" si="8"/>
        <v>15826.5</v>
      </c>
      <c r="Q25" s="90">
        <f t="shared" si="8"/>
        <v>6380</v>
      </c>
      <c r="R25" s="91">
        <f t="shared" si="0"/>
        <v>227.1291390728477</v>
      </c>
      <c r="S25" s="91">
        <f t="shared" si="1"/>
        <v>42.390728476821195</v>
      </c>
      <c r="T25" s="91">
        <f t="shared" si="2"/>
        <v>269.5198675496689</v>
      </c>
    </row>
    <row r="26" spans="1:20" ht="14.25">
      <c r="A26" s="10" t="s">
        <v>23</v>
      </c>
      <c r="B26" s="3">
        <v>37534</v>
      </c>
      <c r="C26" s="3">
        <v>0</v>
      </c>
      <c r="D26" s="3">
        <v>37534</v>
      </c>
      <c r="E26" s="3">
        <v>50592</v>
      </c>
      <c r="F26" s="3">
        <v>577</v>
      </c>
      <c r="G26" s="3">
        <v>51169</v>
      </c>
      <c r="H26" s="4">
        <f t="shared" si="3"/>
        <v>34.78979058986519</v>
      </c>
      <c r="I26" s="4">
        <f t="shared" si="4"/>
        <v>0</v>
      </c>
      <c r="J26" s="5">
        <f t="shared" si="5"/>
        <v>36.3270634624607</v>
      </c>
      <c r="L26" s="88">
        <f t="shared" si="6"/>
        <v>18767</v>
      </c>
      <c r="M26" s="88">
        <f t="shared" si="6"/>
        <v>0</v>
      </c>
      <c r="N26" s="89">
        <f t="shared" si="7"/>
        <v>25296</v>
      </c>
      <c r="O26" s="89">
        <f t="shared" si="7"/>
        <v>288.5</v>
      </c>
      <c r="P26" s="90">
        <f t="shared" si="8"/>
        <v>6529</v>
      </c>
      <c r="Q26" s="90">
        <f t="shared" si="8"/>
        <v>288.5</v>
      </c>
      <c r="R26" s="91">
        <f t="shared" si="0"/>
        <v>167.52317880794703</v>
      </c>
      <c r="S26" s="91">
        <f t="shared" si="1"/>
        <v>1.9105960264900663</v>
      </c>
      <c r="T26" s="91">
        <f t="shared" si="2"/>
        <v>169.4337748344371</v>
      </c>
    </row>
    <row r="27" spans="1:20" ht="14.25">
      <c r="A27" s="6" t="s">
        <v>24</v>
      </c>
      <c r="B27" s="7">
        <v>0</v>
      </c>
      <c r="C27" s="7">
        <v>0</v>
      </c>
      <c r="D27" s="7">
        <v>0</v>
      </c>
      <c r="E27" s="7">
        <v>0</v>
      </c>
      <c r="F27" s="7">
        <v>0</v>
      </c>
      <c r="G27" s="7">
        <v>0</v>
      </c>
      <c r="H27" s="8">
        <f t="shared" si="3"/>
        <v>0</v>
      </c>
      <c r="I27" s="8">
        <f t="shared" si="4"/>
        <v>0</v>
      </c>
      <c r="J27" s="9">
        <f t="shared" si="5"/>
        <v>0</v>
      </c>
      <c r="L27" s="88">
        <f t="shared" si="6"/>
        <v>0</v>
      </c>
      <c r="M27" s="88">
        <f t="shared" si="6"/>
        <v>0</v>
      </c>
      <c r="N27" s="89">
        <f t="shared" si="7"/>
        <v>0</v>
      </c>
      <c r="O27" s="89">
        <f t="shared" si="7"/>
        <v>0</v>
      </c>
      <c r="P27" s="90">
        <f t="shared" si="8"/>
        <v>0</v>
      </c>
      <c r="Q27" s="90">
        <f t="shared" si="8"/>
        <v>0</v>
      </c>
      <c r="R27" s="91">
        <f t="shared" si="0"/>
        <v>0</v>
      </c>
      <c r="S27" s="91">
        <f t="shared" si="1"/>
        <v>0</v>
      </c>
      <c r="T27" s="91">
        <f t="shared" si="2"/>
        <v>0</v>
      </c>
    </row>
    <row r="28" spans="1:20" ht="14.25">
      <c r="A28" s="10" t="s">
        <v>25</v>
      </c>
      <c r="B28" s="3">
        <v>135626</v>
      </c>
      <c r="C28" s="3">
        <v>20497</v>
      </c>
      <c r="D28" s="3">
        <v>156123</v>
      </c>
      <c r="E28" s="3">
        <v>166472</v>
      </c>
      <c r="F28" s="3">
        <v>14845</v>
      </c>
      <c r="G28" s="3">
        <v>181317</v>
      </c>
      <c r="H28" s="4">
        <f t="shared" si="3"/>
        <v>22.743426776576765</v>
      </c>
      <c r="I28" s="4">
        <f t="shared" si="4"/>
        <v>-27.57476703907889</v>
      </c>
      <c r="J28" s="5">
        <f t="shared" si="5"/>
        <v>16.137276378240234</v>
      </c>
      <c r="L28" s="88">
        <f t="shared" si="6"/>
        <v>67813</v>
      </c>
      <c r="M28" s="88">
        <f t="shared" si="6"/>
        <v>10248.5</v>
      </c>
      <c r="N28" s="89">
        <f t="shared" si="7"/>
        <v>83236</v>
      </c>
      <c r="O28" s="89">
        <f t="shared" si="7"/>
        <v>7422.5</v>
      </c>
      <c r="P28" s="90">
        <f t="shared" si="8"/>
        <v>15423</v>
      </c>
      <c r="Q28" s="90">
        <f t="shared" si="8"/>
        <v>-2826</v>
      </c>
      <c r="R28" s="91">
        <f t="shared" si="0"/>
        <v>551.2317880794702</v>
      </c>
      <c r="S28" s="91">
        <f t="shared" si="1"/>
        <v>49.15562913907285</v>
      </c>
      <c r="T28" s="91">
        <f t="shared" si="2"/>
        <v>600.3874172185431</v>
      </c>
    </row>
    <row r="29" spans="1:20" ht="14.25">
      <c r="A29" s="6" t="s">
        <v>26</v>
      </c>
      <c r="B29" s="7">
        <v>594962</v>
      </c>
      <c r="C29" s="7">
        <v>27732</v>
      </c>
      <c r="D29" s="7">
        <v>622694</v>
      </c>
      <c r="E29" s="7">
        <v>762411</v>
      </c>
      <c r="F29" s="7">
        <v>37354</v>
      </c>
      <c r="G29" s="7">
        <v>799765</v>
      </c>
      <c r="H29" s="8">
        <f t="shared" si="3"/>
        <v>28.14448653863608</v>
      </c>
      <c r="I29" s="8">
        <f t="shared" si="4"/>
        <v>34.696379633636234</v>
      </c>
      <c r="J29" s="9">
        <f t="shared" si="5"/>
        <v>28.43627849312825</v>
      </c>
      <c r="L29" s="88">
        <f t="shared" si="6"/>
        <v>297481</v>
      </c>
      <c r="M29" s="88">
        <f t="shared" si="6"/>
        <v>13866</v>
      </c>
      <c r="N29" s="89">
        <f t="shared" si="7"/>
        <v>381205.5</v>
      </c>
      <c r="O29" s="89">
        <f t="shared" si="7"/>
        <v>18677</v>
      </c>
      <c r="P29" s="90">
        <f t="shared" si="8"/>
        <v>83724.5</v>
      </c>
      <c r="Q29" s="90">
        <f t="shared" si="8"/>
        <v>4811</v>
      </c>
      <c r="R29" s="91">
        <f t="shared" si="0"/>
        <v>2524.5397350993376</v>
      </c>
      <c r="S29" s="91">
        <f t="shared" si="1"/>
        <v>123.6887417218543</v>
      </c>
      <c r="T29" s="91">
        <f t="shared" si="2"/>
        <v>2648.228476821192</v>
      </c>
    </row>
    <row r="30" spans="1:20" ht="14.25">
      <c r="A30" s="10" t="s">
        <v>27</v>
      </c>
      <c r="B30" s="3">
        <v>229086</v>
      </c>
      <c r="C30" s="3">
        <v>7568</v>
      </c>
      <c r="D30" s="3">
        <v>236654</v>
      </c>
      <c r="E30" s="3">
        <v>301267</v>
      </c>
      <c r="F30" s="3">
        <v>14747</v>
      </c>
      <c r="G30" s="3">
        <v>316014</v>
      </c>
      <c r="H30" s="4">
        <f t="shared" si="3"/>
        <v>31.508254541962405</v>
      </c>
      <c r="I30" s="4">
        <f t="shared" si="4"/>
        <v>94.85993657505286</v>
      </c>
      <c r="J30" s="5">
        <f t="shared" si="5"/>
        <v>33.53418915378569</v>
      </c>
      <c r="L30" s="88">
        <f t="shared" si="6"/>
        <v>114543</v>
      </c>
      <c r="M30" s="88">
        <f t="shared" si="6"/>
        <v>3784</v>
      </c>
      <c r="N30" s="89">
        <f t="shared" si="7"/>
        <v>150633.5</v>
      </c>
      <c r="O30" s="89">
        <f t="shared" si="7"/>
        <v>7373.5</v>
      </c>
      <c r="P30" s="90">
        <f t="shared" si="8"/>
        <v>36090.5</v>
      </c>
      <c r="Q30" s="90">
        <f t="shared" si="8"/>
        <v>3589.5</v>
      </c>
      <c r="R30" s="91">
        <f t="shared" si="0"/>
        <v>997.5728476821192</v>
      </c>
      <c r="S30" s="91">
        <f t="shared" si="1"/>
        <v>48.83112582781457</v>
      </c>
      <c r="T30" s="91">
        <f t="shared" si="2"/>
        <v>1046.4039735099338</v>
      </c>
    </row>
    <row r="31" spans="1:20" ht="14.25">
      <c r="A31" s="6" t="s">
        <v>64</v>
      </c>
      <c r="B31" s="7">
        <v>96556</v>
      </c>
      <c r="C31" s="7">
        <v>6118</v>
      </c>
      <c r="D31" s="7">
        <v>102674</v>
      </c>
      <c r="E31" s="7">
        <v>140400</v>
      </c>
      <c r="F31" s="7">
        <v>189</v>
      </c>
      <c r="G31" s="7">
        <v>140589</v>
      </c>
      <c r="H31" s="8">
        <f t="shared" si="3"/>
        <v>45.407846223952944</v>
      </c>
      <c r="I31" s="8">
        <f t="shared" si="4"/>
        <v>-96.91075514874143</v>
      </c>
      <c r="J31" s="9">
        <f t="shared" si="5"/>
        <v>36.9275571225432</v>
      </c>
      <c r="L31" s="88">
        <f t="shared" si="6"/>
        <v>48278</v>
      </c>
      <c r="M31" s="88">
        <f t="shared" si="6"/>
        <v>3059</v>
      </c>
      <c r="N31" s="89">
        <f t="shared" si="7"/>
        <v>70200</v>
      </c>
      <c r="O31" s="89">
        <f t="shared" si="7"/>
        <v>94.5</v>
      </c>
      <c r="P31" s="90">
        <f t="shared" si="8"/>
        <v>21922</v>
      </c>
      <c r="Q31" s="90">
        <f t="shared" si="8"/>
        <v>-2964.5</v>
      </c>
      <c r="R31" s="91">
        <f t="shared" si="0"/>
        <v>464.9006622516556</v>
      </c>
      <c r="S31" s="91">
        <f t="shared" si="1"/>
        <v>0.6258278145695364</v>
      </c>
      <c r="T31" s="91">
        <f t="shared" si="2"/>
        <v>465.52649006622516</v>
      </c>
    </row>
    <row r="32" spans="1:20" ht="14.25">
      <c r="A32" s="10" t="s">
        <v>74</v>
      </c>
      <c r="B32" s="3">
        <v>0</v>
      </c>
      <c r="C32" s="3">
        <v>18564</v>
      </c>
      <c r="D32" s="3">
        <v>18564</v>
      </c>
      <c r="E32" s="3">
        <v>0</v>
      </c>
      <c r="F32" s="3">
        <v>28683</v>
      </c>
      <c r="G32" s="3">
        <v>28683</v>
      </c>
      <c r="H32" s="4">
        <f t="shared" si="3"/>
        <v>0</v>
      </c>
      <c r="I32" s="4">
        <f t="shared" si="4"/>
        <v>54.50872656755009</v>
      </c>
      <c r="J32" s="5">
        <f t="shared" si="5"/>
        <v>54.50872656755009</v>
      </c>
      <c r="L32" s="88">
        <f t="shared" si="6"/>
        <v>0</v>
      </c>
      <c r="M32" s="88">
        <f t="shared" si="6"/>
        <v>9282</v>
      </c>
      <c r="N32" s="89">
        <f t="shared" si="7"/>
        <v>0</v>
      </c>
      <c r="O32" s="89">
        <f t="shared" si="7"/>
        <v>14341.5</v>
      </c>
      <c r="P32" s="90">
        <f t="shared" si="8"/>
        <v>0</v>
      </c>
      <c r="Q32" s="90">
        <f t="shared" si="8"/>
        <v>5059.5</v>
      </c>
      <c r="R32" s="91">
        <f t="shared" si="0"/>
        <v>0</v>
      </c>
      <c r="S32" s="91">
        <f t="shared" si="1"/>
        <v>94.97682119205298</v>
      </c>
      <c r="T32" s="91">
        <f t="shared" si="2"/>
        <v>94.97682119205298</v>
      </c>
    </row>
    <row r="33" spans="1:20" ht="14.25">
      <c r="A33" s="6" t="s">
        <v>60</v>
      </c>
      <c r="B33" s="7">
        <v>37214</v>
      </c>
      <c r="C33" s="7">
        <v>0</v>
      </c>
      <c r="D33" s="7">
        <v>37214</v>
      </c>
      <c r="E33" s="7">
        <v>59567</v>
      </c>
      <c r="F33" s="7">
        <v>0</v>
      </c>
      <c r="G33" s="7">
        <v>59567</v>
      </c>
      <c r="H33" s="8">
        <f t="shared" si="3"/>
        <v>60.066104154350505</v>
      </c>
      <c r="I33" s="8">
        <f t="shared" si="4"/>
        <v>0</v>
      </c>
      <c r="J33" s="9">
        <f t="shared" si="5"/>
        <v>60.066104154350505</v>
      </c>
      <c r="L33" s="88">
        <f t="shared" si="6"/>
        <v>18607</v>
      </c>
      <c r="M33" s="88">
        <f t="shared" si="6"/>
        <v>0</v>
      </c>
      <c r="N33" s="89">
        <f t="shared" si="7"/>
        <v>29783.5</v>
      </c>
      <c r="O33" s="89">
        <f t="shared" si="7"/>
        <v>0</v>
      </c>
      <c r="P33" s="90">
        <f t="shared" si="8"/>
        <v>11176.5</v>
      </c>
      <c r="Q33" s="90">
        <f t="shared" si="8"/>
        <v>0</v>
      </c>
      <c r="R33" s="91">
        <f t="shared" si="0"/>
        <v>197.24172185430464</v>
      </c>
      <c r="S33" s="91">
        <f t="shared" si="1"/>
        <v>0</v>
      </c>
      <c r="T33" s="91">
        <f t="shared" si="2"/>
        <v>197.24172185430464</v>
      </c>
    </row>
    <row r="34" spans="1:20" ht="14.25">
      <c r="A34" s="10" t="s">
        <v>28</v>
      </c>
      <c r="B34" s="3">
        <v>369360</v>
      </c>
      <c r="C34" s="3">
        <v>40756</v>
      </c>
      <c r="D34" s="3">
        <v>410116</v>
      </c>
      <c r="E34" s="3">
        <v>121233</v>
      </c>
      <c r="F34" s="3">
        <v>13860</v>
      </c>
      <c r="G34" s="3">
        <v>135093</v>
      </c>
      <c r="H34" s="4">
        <f t="shared" si="3"/>
        <v>-67.17755035737491</v>
      </c>
      <c r="I34" s="4">
        <f t="shared" si="4"/>
        <v>-65.99273726567867</v>
      </c>
      <c r="J34" s="5">
        <f t="shared" si="5"/>
        <v>-67.0598074691063</v>
      </c>
      <c r="L34" s="88">
        <f t="shared" si="6"/>
        <v>184680</v>
      </c>
      <c r="M34" s="88">
        <f t="shared" si="6"/>
        <v>20378</v>
      </c>
      <c r="N34" s="89">
        <f t="shared" si="7"/>
        <v>60616.5</v>
      </c>
      <c r="O34" s="89">
        <f t="shared" si="7"/>
        <v>6930</v>
      </c>
      <c r="P34" s="90">
        <f t="shared" si="8"/>
        <v>-124063.5</v>
      </c>
      <c r="Q34" s="90">
        <f t="shared" si="8"/>
        <v>-13448</v>
      </c>
      <c r="R34" s="91">
        <f t="shared" si="0"/>
        <v>401.4337748344371</v>
      </c>
      <c r="S34" s="91">
        <f t="shared" si="1"/>
        <v>45.89403973509934</v>
      </c>
      <c r="T34" s="91">
        <f t="shared" si="2"/>
        <v>447.32781456953643</v>
      </c>
    </row>
    <row r="35" spans="1:20" ht="14.25">
      <c r="A35" s="6" t="s">
        <v>59</v>
      </c>
      <c r="B35" s="7">
        <v>70548</v>
      </c>
      <c r="C35" s="7">
        <v>905</v>
      </c>
      <c r="D35" s="7">
        <v>71453</v>
      </c>
      <c r="E35" s="7">
        <v>130105</v>
      </c>
      <c r="F35" s="7">
        <v>278</v>
      </c>
      <c r="G35" s="7">
        <v>130383</v>
      </c>
      <c r="H35" s="8">
        <f t="shared" si="3"/>
        <v>84.42053637239894</v>
      </c>
      <c r="I35" s="8">
        <f t="shared" si="4"/>
        <v>-69.28176795580112</v>
      </c>
      <c r="J35" s="9">
        <f t="shared" si="5"/>
        <v>82.47379396246484</v>
      </c>
      <c r="L35" s="88">
        <f t="shared" si="6"/>
        <v>35274</v>
      </c>
      <c r="M35" s="88">
        <f t="shared" si="6"/>
        <v>452.5</v>
      </c>
      <c r="N35" s="89">
        <f t="shared" si="7"/>
        <v>65052.5</v>
      </c>
      <c r="O35" s="89">
        <f t="shared" si="7"/>
        <v>139</v>
      </c>
      <c r="P35" s="90">
        <f t="shared" si="8"/>
        <v>29778.5</v>
      </c>
      <c r="Q35" s="90">
        <f t="shared" si="8"/>
        <v>-313.5</v>
      </c>
      <c r="R35" s="91">
        <f t="shared" si="0"/>
        <v>430.8112582781457</v>
      </c>
      <c r="S35" s="91">
        <f t="shared" si="1"/>
        <v>0.9205298013245033</v>
      </c>
      <c r="T35" s="91">
        <f t="shared" si="2"/>
        <v>431.7317880794702</v>
      </c>
    </row>
    <row r="36" spans="1:20" ht="14.25">
      <c r="A36" s="10" t="s">
        <v>29</v>
      </c>
      <c r="B36" s="3">
        <v>19614</v>
      </c>
      <c r="C36" s="3">
        <v>4623</v>
      </c>
      <c r="D36" s="3">
        <v>24237</v>
      </c>
      <c r="E36" s="3">
        <v>24512</v>
      </c>
      <c r="F36" s="3">
        <v>8837</v>
      </c>
      <c r="G36" s="3">
        <v>33349</v>
      </c>
      <c r="H36" s="4">
        <f t="shared" si="3"/>
        <v>24.97195880493525</v>
      </c>
      <c r="I36" s="4">
        <f t="shared" si="4"/>
        <v>91.15293099718798</v>
      </c>
      <c r="J36" s="5">
        <f t="shared" si="5"/>
        <v>37.59541197342905</v>
      </c>
      <c r="L36" s="88">
        <f t="shared" si="6"/>
        <v>9807</v>
      </c>
      <c r="M36" s="88">
        <f t="shared" si="6"/>
        <v>2311.5</v>
      </c>
      <c r="N36" s="89">
        <f t="shared" si="7"/>
        <v>12256</v>
      </c>
      <c r="O36" s="89">
        <f t="shared" si="7"/>
        <v>4418.5</v>
      </c>
      <c r="P36" s="90">
        <f t="shared" si="8"/>
        <v>2449</v>
      </c>
      <c r="Q36" s="90">
        <f t="shared" si="8"/>
        <v>2107</v>
      </c>
      <c r="R36" s="91">
        <f t="shared" si="0"/>
        <v>81.16556291390728</v>
      </c>
      <c r="S36" s="91">
        <f t="shared" si="1"/>
        <v>29.26158940397351</v>
      </c>
      <c r="T36" s="91">
        <f t="shared" si="2"/>
        <v>110.4271523178808</v>
      </c>
    </row>
    <row r="37" spans="1:20" ht="14.25">
      <c r="A37" s="6" t="s">
        <v>30</v>
      </c>
      <c r="B37" s="7">
        <v>64412</v>
      </c>
      <c r="C37" s="7">
        <v>0</v>
      </c>
      <c r="D37" s="7">
        <v>64412</v>
      </c>
      <c r="E37" s="7">
        <v>106915</v>
      </c>
      <c r="F37" s="7">
        <v>433</v>
      </c>
      <c r="G37" s="7">
        <v>107348</v>
      </c>
      <c r="H37" s="8">
        <f t="shared" si="3"/>
        <v>65.98615164876111</v>
      </c>
      <c r="I37" s="8">
        <f t="shared" si="4"/>
        <v>0</v>
      </c>
      <c r="J37" s="9">
        <f t="shared" si="5"/>
        <v>66.65838663603056</v>
      </c>
      <c r="L37" s="88">
        <f t="shared" si="6"/>
        <v>32206</v>
      </c>
      <c r="M37" s="88">
        <f t="shared" si="6"/>
        <v>0</v>
      </c>
      <c r="N37" s="89">
        <f t="shared" si="7"/>
        <v>53457.5</v>
      </c>
      <c r="O37" s="89">
        <f t="shared" si="7"/>
        <v>216.5</v>
      </c>
      <c r="P37" s="90">
        <f t="shared" si="8"/>
        <v>21251.5</v>
      </c>
      <c r="Q37" s="90">
        <f t="shared" si="8"/>
        <v>216.5</v>
      </c>
      <c r="R37" s="91">
        <f t="shared" si="0"/>
        <v>354.02317880794703</v>
      </c>
      <c r="S37" s="91">
        <f t="shared" si="1"/>
        <v>1.4337748344370862</v>
      </c>
      <c r="T37" s="91">
        <f t="shared" si="2"/>
        <v>355.4569536423841</v>
      </c>
    </row>
    <row r="38" spans="1:20" ht="14.25">
      <c r="A38" s="10" t="s">
        <v>31</v>
      </c>
      <c r="B38" s="3">
        <v>210521</v>
      </c>
      <c r="C38" s="3">
        <v>0</v>
      </c>
      <c r="D38" s="3">
        <v>210521</v>
      </c>
      <c r="E38" s="3">
        <v>206947</v>
      </c>
      <c r="F38" s="3">
        <v>0</v>
      </c>
      <c r="G38" s="3">
        <v>206947</v>
      </c>
      <c r="H38" s="4">
        <f t="shared" si="3"/>
        <v>-1.6976928667448852</v>
      </c>
      <c r="I38" s="4">
        <f t="shared" si="4"/>
        <v>0</v>
      </c>
      <c r="J38" s="5">
        <f t="shared" si="5"/>
        <v>-1.6976928667448852</v>
      </c>
      <c r="L38" s="88">
        <f t="shared" si="6"/>
        <v>105260.5</v>
      </c>
      <c r="M38" s="88">
        <f t="shared" si="6"/>
        <v>0</v>
      </c>
      <c r="N38" s="89">
        <f t="shared" si="7"/>
        <v>103473.5</v>
      </c>
      <c r="O38" s="89">
        <f t="shared" si="7"/>
        <v>0</v>
      </c>
      <c r="P38" s="90">
        <f t="shared" si="8"/>
        <v>-1787</v>
      </c>
      <c r="Q38" s="90">
        <f t="shared" si="8"/>
        <v>0</v>
      </c>
      <c r="R38" s="91">
        <f t="shared" si="0"/>
        <v>685.2549668874173</v>
      </c>
      <c r="S38" s="91">
        <f t="shared" si="1"/>
        <v>0</v>
      </c>
      <c r="T38" s="91">
        <f>R38+S38</f>
        <v>685.2549668874173</v>
      </c>
    </row>
    <row r="39" spans="1:20" ht="14.25">
      <c r="A39" s="6" t="s">
        <v>32</v>
      </c>
      <c r="B39" s="7">
        <v>17256</v>
      </c>
      <c r="C39" s="7">
        <v>0</v>
      </c>
      <c r="D39" s="7">
        <v>17256</v>
      </c>
      <c r="E39" s="7">
        <v>21870</v>
      </c>
      <c r="F39" s="7">
        <v>950</v>
      </c>
      <c r="G39" s="7">
        <v>22820</v>
      </c>
      <c r="H39" s="8">
        <f t="shared" si="3"/>
        <v>26.738525730180807</v>
      </c>
      <c r="I39" s="8">
        <f t="shared" si="4"/>
        <v>0</v>
      </c>
      <c r="J39" s="9">
        <f t="shared" si="5"/>
        <v>32.2438572090867</v>
      </c>
      <c r="L39" s="88">
        <f t="shared" si="6"/>
        <v>8628</v>
      </c>
      <c r="M39" s="88">
        <f t="shared" si="6"/>
        <v>0</v>
      </c>
      <c r="N39" s="89">
        <f t="shared" si="7"/>
        <v>10935</v>
      </c>
      <c r="O39" s="89">
        <f t="shared" si="7"/>
        <v>475</v>
      </c>
      <c r="P39" s="90">
        <f t="shared" si="8"/>
        <v>2307</v>
      </c>
      <c r="Q39" s="90">
        <f t="shared" si="8"/>
        <v>475</v>
      </c>
      <c r="R39" s="91">
        <f t="shared" si="0"/>
        <v>72.41721854304636</v>
      </c>
      <c r="S39" s="91">
        <f t="shared" si="1"/>
        <v>3.1456953642384105</v>
      </c>
      <c r="T39" s="91">
        <f t="shared" si="2"/>
        <v>75.56291390728477</v>
      </c>
    </row>
    <row r="40" spans="1:20" ht="14.25">
      <c r="A40" s="10" t="s">
        <v>33</v>
      </c>
      <c r="B40" s="3">
        <v>618310</v>
      </c>
      <c r="C40" s="3">
        <v>143381</v>
      </c>
      <c r="D40" s="3">
        <v>761691</v>
      </c>
      <c r="E40" s="3">
        <v>723219</v>
      </c>
      <c r="F40" s="3">
        <v>138997</v>
      </c>
      <c r="G40" s="3">
        <v>862216</v>
      </c>
      <c r="H40" s="4">
        <f t="shared" si="3"/>
        <v>16.967055360579643</v>
      </c>
      <c r="I40" s="4">
        <f t="shared" si="4"/>
        <v>-3.0575878254440965</v>
      </c>
      <c r="J40" s="5">
        <f t="shared" si="5"/>
        <v>13.197609004176233</v>
      </c>
      <c r="L40" s="88">
        <f t="shared" si="6"/>
        <v>309155</v>
      </c>
      <c r="M40" s="88">
        <f t="shared" si="6"/>
        <v>71690.5</v>
      </c>
      <c r="N40" s="89">
        <f t="shared" si="7"/>
        <v>361609.5</v>
      </c>
      <c r="O40" s="89">
        <f t="shared" si="7"/>
        <v>69498.5</v>
      </c>
      <c r="P40" s="90">
        <f t="shared" si="8"/>
        <v>52454.5</v>
      </c>
      <c r="Q40" s="90">
        <f t="shared" si="8"/>
        <v>-2192</v>
      </c>
      <c r="R40" s="91">
        <f t="shared" si="0"/>
        <v>2394.764900662252</v>
      </c>
      <c r="S40" s="91">
        <f t="shared" si="1"/>
        <v>460.2549668874172</v>
      </c>
      <c r="T40" s="91">
        <f t="shared" si="2"/>
        <v>2855.019867549669</v>
      </c>
    </row>
    <row r="41" spans="1:20" ht="14.25">
      <c r="A41" s="6" t="s">
        <v>34</v>
      </c>
      <c r="B41" s="7">
        <v>0</v>
      </c>
      <c r="C41" s="7">
        <v>0</v>
      </c>
      <c r="D41" s="7">
        <v>0</v>
      </c>
      <c r="E41" s="7">
        <v>0</v>
      </c>
      <c r="F41" s="7">
        <v>858</v>
      </c>
      <c r="G41" s="7">
        <v>858</v>
      </c>
      <c r="H41" s="8">
        <f t="shared" si="3"/>
        <v>0</v>
      </c>
      <c r="I41" s="8">
        <f t="shared" si="4"/>
        <v>0</v>
      </c>
      <c r="J41" s="9">
        <f t="shared" si="5"/>
        <v>0</v>
      </c>
      <c r="L41" s="88">
        <f t="shared" si="6"/>
        <v>0</v>
      </c>
      <c r="M41" s="88">
        <f t="shared" si="6"/>
        <v>0</v>
      </c>
      <c r="N41" s="89">
        <f t="shared" si="7"/>
        <v>0</v>
      </c>
      <c r="O41" s="89">
        <f t="shared" si="7"/>
        <v>429</v>
      </c>
      <c r="P41" s="90">
        <f t="shared" si="8"/>
        <v>0</v>
      </c>
      <c r="Q41" s="90">
        <f t="shared" si="8"/>
        <v>429</v>
      </c>
      <c r="R41" s="91">
        <f t="shared" si="0"/>
        <v>0</v>
      </c>
      <c r="S41" s="91">
        <f t="shared" si="1"/>
        <v>2.8410596026490067</v>
      </c>
      <c r="T41" s="91">
        <f t="shared" si="2"/>
        <v>2.8410596026490067</v>
      </c>
    </row>
    <row r="42" spans="1:20" ht="14.25">
      <c r="A42" s="10" t="s">
        <v>35</v>
      </c>
      <c r="B42" s="3">
        <v>222232</v>
      </c>
      <c r="C42" s="3">
        <v>29765</v>
      </c>
      <c r="D42" s="3">
        <v>251997</v>
      </c>
      <c r="E42" s="3">
        <v>278273</v>
      </c>
      <c r="F42" s="3">
        <v>52156</v>
      </c>
      <c r="G42" s="3">
        <v>330429</v>
      </c>
      <c r="H42" s="4">
        <f t="shared" si="3"/>
        <v>25.21734043702077</v>
      </c>
      <c r="I42" s="4">
        <f t="shared" si="4"/>
        <v>75.22593650260373</v>
      </c>
      <c r="J42" s="5">
        <f t="shared" si="5"/>
        <v>31.124180049762494</v>
      </c>
      <c r="L42" s="88">
        <f t="shared" si="6"/>
        <v>111116</v>
      </c>
      <c r="M42" s="88">
        <f t="shared" si="6"/>
        <v>14882.5</v>
      </c>
      <c r="N42" s="89">
        <f t="shared" si="7"/>
        <v>139136.5</v>
      </c>
      <c r="O42" s="89">
        <f t="shared" si="7"/>
        <v>26078</v>
      </c>
      <c r="P42" s="90">
        <f t="shared" si="8"/>
        <v>28020.5</v>
      </c>
      <c r="Q42" s="90">
        <f t="shared" si="8"/>
        <v>11195.5</v>
      </c>
      <c r="R42" s="91">
        <f t="shared" si="0"/>
        <v>921.433774834437</v>
      </c>
      <c r="S42" s="91">
        <f t="shared" si="1"/>
        <v>172.7019867549669</v>
      </c>
      <c r="T42" s="91">
        <f t="shared" si="2"/>
        <v>1094.135761589404</v>
      </c>
    </row>
    <row r="43" spans="1:20" ht="14.25">
      <c r="A43" s="6" t="s">
        <v>36</v>
      </c>
      <c r="B43" s="7">
        <v>241094</v>
      </c>
      <c r="C43" s="7">
        <v>1998</v>
      </c>
      <c r="D43" s="7">
        <v>243092</v>
      </c>
      <c r="E43" s="7">
        <v>288654</v>
      </c>
      <c r="F43" s="7">
        <v>1249</v>
      </c>
      <c r="G43" s="7">
        <v>289903</v>
      </c>
      <c r="H43" s="8">
        <f t="shared" si="3"/>
        <v>19.726745584709697</v>
      </c>
      <c r="I43" s="8">
        <f t="shared" si="4"/>
        <v>-37.487487487487485</v>
      </c>
      <c r="J43" s="9">
        <f t="shared" si="5"/>
        <v>19.25649548319155</v>
      </c>
      <c r="L43" s="88">
        <f t="shared" si="6"/>
        <v>120547</v>
      </c>
      <c r="M43" s="88">
        <f t="shared" si="6"/>
        <v>999</v>
      </c>
      <c r="N43" s="89">
        <f t="shared" si="7"/>
        <v>144327</v>
      </c>
      <c r="O43" s="89">
        <f t="shared" si="7"/>
        <v>624.5</v>
      </c>
      <c r="P43" s="90">
        <f t="shared" si="8"/>
        <v>23780</v>
      </c>
      <c r="Q43" s="90">
        <f t="shared" si="8"/>
        <v>-374.5</v>
      </c>
      <c r="R43" s="91">
        <f t="shared" si="0"/>
        <v>955.8079470198676</v>
      </c>
      <c r="S43" s="91">
        <f t="shared" si="1"/>
        <v>4.135761589403973</v>
      </c>
      <c r="T43" s="91">
        <f t="shared" si="2"/>
        <v>959.9437086092715</v>
      </c>
    </row>
    <row r="44" spans="1:20" ht="14.25">
      <c r="A44" s="10" t="s">
        <v>66</v>
      </c>
      <c r="B44" s="3">
        <v>249969</v>
      </c>
      <c r="C44" s="3">
        <v>0</v>
      </c>
      <c r="D44" s="3">
        <v>249969</v>
      </c>
      <c r="E44" s="3">
        <v>278159</v>
      </c>
      <c r="F44" s="3">
        <v>1647</v>
      </c>
      <c r="G44" s="3">
        <v>279806</v>
      </c>
      <c r="H44" s="4">
        <f t="shared" si="3"/>
        <v>11.277398397401278</v>
      </c>
      <c r="I44" s="4">
        <f t="shared" si="4"/>
        <v>0</v>
      </c>
      <c r="J44" s="5">
        <f t="shared" si="5"/>
        <v>11.936280098732242</v>
      </c>
      <c r="L44" s="88">
        <f t="shared" si="6"/>
        <v>124984.5</v>
      </c>
      <c r="M44" s="88">
        <f t="shared" si="6"/>
        <v>0</v>
      </c>
      <c r="N44" s="89">
        <f t="shared" si="7"/>
        <v>139079.5</v>
      </c>
      <c r="O44" s="89">
        <f t="shared" si="7"/>
        <v>823.5</v>
      </c>
      <c r="P44" s="90">
        <f t="shared" si="8"/>
        <v>14095</v>
      </c>
      <c r="Q44" s="90">
        <f t="shared" si="8"/>
        <v>823.5</v>
      </c>
      <c r="R44" s="91">
        <f t="shared" si="0"/>
        <v>921.0562913907285</v>
      </c>
      <c r="S44" s="91">
        <f t="shared" si="1"/>
        <v>5.453642384105961</v>
      </c>
      <c r="T44" s="91">
        <f t="shared" si="2"/>
        <v>926.5099337748344</v>
      </c>
    </row>
    <row r="45" spans="1:20" ht="14.25">
      <c r="A45" s="6" t="s">
        <v>67</v>
      </c>
      <c r="B45" s="7">
        <v>133281</v>
      </c>
      <c r="C45" s="7">
        <v>0</v>
      </c>
      <c r="D45" s="7">
        <v>133281</v>
      </c>
      <c r="E45" s="7">
        <v>173210</v>
      </c>
      <c r="F45" s="7">
        <v>139</v>
      </c>
      <c r="G45" s="7">
        <v>173349</v>
      </c>
      <c r="H45" s="8">
        <f t="shared" si="3"/>
        <v>29.958508714670508</v>
      </c>
      <c r="I45" s="8">
        <f t="shared" si="4"/>
        <v>0</v>
      </c>
      <c r="J45" s="9">
        <f t="shared" si="5"/>
        <v>30.062799648862175</v>
      </c>
      <c r="L45" s="88">
        <f t="shared" si="6"/>
        <v>66640.5</v>
      </c>
      <c r="M45" s="88">
        <f t="shared" si="6"/>
        <v>0</v>
      </c>
      <c r="N45" s="89">
        <f t="shared" si="7"/>
        <v>86605</v>
      </c>
      <c r="O45" s="89">
        <f t="shared" si="7"/>
        <v>69.5</v>
      </c>
      <c r="P45" s="90">
        <f t="shared" si="8"/>
        <v>19964.5</v>
      </c>
      <c r="Q45" s="90">
        <f t="shared" si="8"/>
        <v>69.5</v>
      </c>
      <c r="R45" s="91">
        <f t="shared" si="0"/>
        <v>573.5430463576159</v>
      </c>
      <c r="S45" s="91">
        <f t="shared" si="1"/>
        <v>0.4602649006622517</v>
      </c>
      <c r="T45" s="91">
        <f t="shared" si="2"/>
        <v>574.0033112582781</v>
      </c>
    </row>
    <row r="46" spans="1:20" ht="14.25">
      <c r="A46" s="10" t="s">
        <v>37</v>
      </c>
      <c r="B46" s="3">
        <v>149767</v>
      </c>
      <c r="C46" s="3">
        <v>7535</v>
      </c>
      <c r="D46" s="3">
        <v>157302</v>
      </c>
      <c r="E46" s="3">
        <v>185550</v>
      </c>
      <c r="F46" s="3">
        <v>6755</v>
      </c>
      <c r="G46" s="3">
        <v>192305</v>
      </c>
      <c r="H46" s="4">
        <f t="shared" si="3"/>
        <v>23.892446266534016</v>
      </c>
      <c r="I46" s="4">
        <f t="shared" si="4"/>
        <v>-10.351692103516921</v>
      </c>
      <c r="J46" s="5">
        <f t="shared" si="5"/>
        <v>22.25210105402347</v>
      </c>
      <c r="L46" s="88">
        <f t="shared" si="6"/>
        <v>74883.5</v>
      </c>
      <c r="M46" s="88">
        <f t="shared" si="6"/>
        <v>3767.5</v>
      </c>
      <c r="N46" s="89">
        <f t="shared" si="7"/>
        <v>92775</v>
      </c>
      <c r="O46" s="89">
        <f t="shared" si="7"/>
        <v>3377.5</v>
      </c>
      <c r="P46" s="90">
        <f t="shared" si="8"/>
        <v>17891.5</v>
      </c>
      <c r="Q46" s="90">
        <f t="shared" si="8"/>
        <v>-390</v>
      </c>
      <c r="R46" s="91">
        <f t="shared" si="0"/>
        <v>614.4039735099337</v>
      </c>
      <c r="S46" s="91">
        <f t="shared" si="1"/>
        <v>22.367549668874172</v>
      </c>
      <c r="T46" s="91">
        <f t="shared" si="2"/>
        <v>636.7715231788079</v>
      </c>
    </row>
    <row r="47" spans="1:20" ht="14.25">
      <c r="A47" s="6" t="s">
        <v>38</v>
      </c>
      <c r="B47" s="7">
        <v>285698</v>
      </c>
      <c r="C47" s="7">
        <v>130</v>
      </c>
      <c r="D47" s="7">
        <v>285828</v>
      </c>
      <c r="E47" s="7">
        <v>365388</v>
      </c>
      <c r="F47" s="7">
        <v>3314</v>
      </c>
      <c r="G47" s="7">
        <v>368702</v>
      </c>
      <c r="H47" s="8">
        <f t="shared" si="3"/>
        <v>27.89308990612465</v>
      </c>
      <c r="I47" s="8">
        <f t="shared" si="4"/>
        <v>2449.230769230769</v>
      </c>
      <c r="J47" s="9">
        <f t="shared" si="5"/>
        <v>28.99436024462264</v>
      </c>
      <c r="L47" s="88">
        <f t="shared" si="6"/>
        <v>142849</v>
      </c>
      <c r="M47" s="88">
        <f t="shared" si="6"/>
        <v>65</v>
      </c>
      <c r="N47" s="89">
        <f t="shared" si="7"/>
        <v>182694</v>
      </c>
      <c r="O47" s="89">
        <f t="shared" si="7"/>
        <v>1657</v>
      </c>
      <c r="P47" s="90">
        <f t="shared" si="8"/>
        <v>39845</v>
      </c>
      <c r="Q47" s="90">
        <f t="shared" si="8"/>
        <v>1592</v>
      </c>
      <c r="R47" s="91">
        <f t="shared" si="0"/>
        <v>1209.8940397350993</v>
      </c>
      <c r="S47" s="91">
        <f t="shared" si="1"/>
        <v>10.973509933774835</v>
      </c>
      <c r="T47" s="91">
        <f t="shared" si="2"/>
        <v>1220.8675496688743</v>
      </c>
    </row>
    <row r="48" spans="1:20" ht="14.25">
      <c r="A48" s="10" t="s">
        <v>68</v>
      </c>
      <c r="B48" s="3">
        <v>24270</v>
      </c>
      <c r="C48" s="3">
        <v>0</v>
      </c>
      <c r="D48" s="3">
        <v>24270</v>
      </c>
      <c r="E48" s="3">
        <v>345293</v>
      </c>
      <c r="F48" s="3">
        <v>698</v>
      </c>
      <c r="G48" s="3">
        <v>345991</v>
      </c>
      <c r="H48" s="4"/>
      <c r="I48" s="4"/>
      <c r="J48" s="5"/>
      <c r="L48" s="88">
        <f>B48/2</f>
        <v>12135</v>
      </c>
      <c r="M48" s="88">
        <f>C48/2</f>
        <v>0</v>
      </c>
      <c r="N48" s="89">
        <f>E48/2</f>
        <v>172646.5</v>
      </c>
      <c r="O48" s="89">
        <f>F48/2</f>
        <v>349</v>
      </c>
      <c r="P48" s="90">
        <f>N48-L48</f>
        <v>160511.5</v>
      </c>
      <c r="Q48" s="90">
        <f>O48-M48</f>
        <v>349</v>
      </c>
      <c r="R48" s="91">
        <f t="shared" si="0"/>
        <v>1143.3543046357615</v>
      </c>
      <c r="S48" s="91">
        <f t="shared" si="1"/>
        <v>2.3112582781456954</v>
      </c>
      <c r="T48" s="91">
        <f t="shared" si="2"/>
        <v>1145.6655629139073</v>
      </c>
    </row>
    <row r="49" spans="1:20" ht="14.25">
      <c r="A49" s="6" t="s">
        <v>39</v>
      </c>
      <c r="B49" s="7">
        <v>415499</v>
      </c>
      <c r="C49" s="7">
        <v>48064</v>
      </c>
      <c r="D49" s="7">
        <v>463563</v>
      </c>
      <c r="E49" s="7">
        <v>489208</v>
      </c>
      <c r="F49" s="7">
        <v>46385</v>
      </c>
      <c r="G49" s="7">
        <v>535593</v>
      </c>
      <c r="H49" s="8">
        <f t="shared" si="3"/>
        <v>17.739874223524005</v>
      </c>
      <c r="I49" s="8">
        <f t="shared" si="4"/>
        <v>-3.4932589880159783</v>
      </c>
      <c r="J49" s="9">
        <f t="shared" si="5"/>
        <v>15.53834106691</v>
      </c>
      <c r="L49" s="88">
        <f aca="true" t="shared" si="9" ref="L49:M60">B49/2</f>
        <v>207749.5</v>
      </c>
      <c r="M49" s="88">
        <f t="shared" si="9"/>
        <v>24032</v>
      </c>
      <c r="N49" s="89">
        <f aca="true" t="shared" si="10" ref="N49:O60">E49/2</f>
        <v>244604</v>
      </c>
      <c r="O49" s="89">
        <f t="shared" si="10"/>
        <v>23192.5</v>
      </c>
      <c r="P49" s="90">
        <f aca="true" t="shared" si="11" ref="P49:Q60">N49-L49</f>
        <v>36854.5</v>
      </c>
      <c r="Q49" s="90">
        <f t="shared" si="11"/>
        <v>-839.5</v>
      </c>
      <c r="R49" s="91">
        <f t="shared" si="0"/>
        <v>1619.8940397350993</v>
      </c>
      <c r="S49" s="91">
        <f t="shared" si="1"/>
        <v>153.59271523178808</v>
      </c>
      <c r="T49" s="91">
        <f t="shared" si="2"/>
        <v>1773.4867549668875</v>
      </c>
    </row>
    <row r="50" spans="1:20" ht="14.25">
      <c r="A50" s="10" t="s">
        <v>40</v>
      </c>
      <c r="B50" s="3">
        <v>15291</v>
      </c>
      <c r="C50" s="3">
        <v>0</v>
      </c>
      <c r="D50" s="3">
        <v>15291</v>
      </c>
      <c r="E50" s="3">
        <v>20113</v>
      </c>
      <c r="F50" s="3">
        <v>0</v>
      </c>
      <c r="G50" s="3">
        <v>20113</v>
      </c>
      <c r="H50" s="4">
        <f t="shared" si="3"/>
        <v>31.534889804460143</v>
      </c>
      <c r="I50" s="4">
        <f t="shared" si="4"/>
        <v>0</v>
      </c>
      <c r="J50" s="5">
        <f t="shared" si="5"/>
        <v>31.534889804460143</v>
      </c>
      <c r="L50" s="88">
        <f t="shared" si="9"/>
        <v>7645.5</v>
      </c>
      <c r="M50" s="88">
        <f t="shared" si="9"/>
        <v>0</v>
      </c>
      <c r="N50" s="89">
        <f t="shared" si="10"/>
        <v>10056.5</v>
      </c>
      <c r="O50" s="89">
        <f t="shared" si="10"/>
        <v>0</v>
      </c>
      <c r="P50" s="90">
        <f t="shared" si="11"/>
        <v>2411</v>
      </c>
      <c r="Q50" s="90">
        <f t="shared" si="11"/>
        <v>0</v>
      </c>
      <c r="R50" s="91">
        <f t="shared" si="0"/>
        <v>66.59933774834437</v>
      </c>
      <c r="S50" s="91">
        <f t="shared" si="1"/>
        <v>0</v>
      </c>
      <c r="T50" s="91">
        <f t="shared" si="2"/>
        <v>66.59933774834437</v>
      </c>
    </row>
    <row r="51" spans="1:20" ht="14.25">
      <c r="A51" s="6" t="s">
        <v>41</v>
      </c>
      <c r="B51" s="7">
        <v>24240</v>
      </c>
      <c r="C51" s="7">
        <v>0</v>
      </c>
      <c r="D51" s="7">
        <v>24240</v>
      </c>
      <c r="E51" s="7">
        <v>36127</v>
      </c>
      <c r="F51" s="7">
        <v>314</v>
      </c>
      <c r="G51" s="7">
        <v>36441</v>
      </c>
      <c r="H51" s="8">
        <f t="shared" si="3"/>
        <v>49.03877887788779</v>
      </c>
      <c r="I51" s="8">
        <f t="shared" si="4"/>
        <v>0</v>
      </c>
      <c r="J51" s="9">
        <f t="shared" si="5"/>
        <v>50.33415841584158</v>
      </c>
      <c r="L51" s="88">
        <f t="shared" si="9"/>
        <v>12120</v>
      </c>
      <c r="M51" s="88">
        <f t="shared" si="9"/>
        <v>0</v>
      </c>
      <c r="N51" s="89">
        <f t="shared" si="10"/>
        <v>18063.5</v>
      </c>
      <c r="O51" s="89">
        <f t="shared" si="10"/>
        <v>157</v>
      </c>
      <c r="P51" s="90">
        <f t="shared" si="11"/>
        <v>5943.5</v>
      </c>
      <c r="Q51" s="90">
        <f t="shared" si="11"/>
        <v>157</v>
      </c>
      <c r="R51" s="91">
        <f t="shared" si="0"/>
        <v>119.62582781456953</v>
      </c>
      <c r="S51" s="91">
        <f t="shared" si="1"/>
        <v>1.0397350993377483</v>
      </c>
      <c r="T51" s="91">
        <f t="shared" si="2"/>
        <v>120.66556291390728</v>
      </c>
    </row>
    <row r="52" spans="1:20" ht="14.25">
      <c r="A52" s="10" t="s">
        <v>42</v>
      </c>
      <c r="B52" s="3">
        <v>145860</v>
      </c>
      <c r="C52" s="3">
        <v>144</v>
      </c>
      <c r="D52" s="3">
        <v>146004</v>
      </c>
      <c r="E52" s="3">
        <v>165593</v>
      </c>
      <c r="F52" s="3">
        <v>2343</v>
      </c>
      <c r="G52" s="3">
        <v>167936</v>
      </c>
      <c r="H52" s="4">
        <f t="shared" si="3"/>
        <v>13.528726175785</v>
      </c>
      <c r="I52" s="4">
        <f t="shared" si="4"/>
        <v>1527.0833333333335</v>
      </c>
      <c r="J52" s="5">
        <f t="shared" si="5"/>
        <v>15.021506260102463</v>
      </c>
      <c r="L52" s="88">
        <f t="shared" si="9"/>
        <v>72930</v>
      </c>
      <c r="M52" s="88">
        <f t="shared" si="9"/>
        <v>72</v>
      </c>
      <c r="N52" s="89">
        <f t="shared" si="10"/>
        <v>82796.5</v>
      </c>
      <c r="O52" s="89">
        <f t="shared" si="10"/>
        <v>1171.5</v>
      </c>
      <c r="P52" s="90">
        <f t="shared" si="11"/>
        <v>9866.5</v>
      </c>
      <c r="Q52" s="90">
        <f t="shared" si="11"/>
        <v>1099.5</v>
      </c>
      <c r="R52" s="91">
        <f t="shared" si="0"/>
        <v>548.3211920529801</v>
      </c>
      <c r="S52" s="91">
        <f t="shared" si="1"/>
        <v>7.758278145695364</v>
      </c>
      <c r="T52" s="91">
        <f t="shared" si="2"/>
        <v>556.0794701986755</v>
      </c>
    </row>
    <row r="53" spans="1:20" ht="14.25">
      <c r="A53" s="6" t="s">
        <v>69</v>
      </c>
      <c r="B53" s="7">
        <v>232888</v>
      </c>
      <c r="C53" s="7">
        <v>0</v>
      </c>
      <c r="D53" s="7">
        <v>232888</v>
      </c>
      <c r="E53" s="7">
        <v>378408</v>
      </c>
      <c r="F53" s="7">
        <v>12800</v>
      </c>
      <c r="G53" s="7">
        <v>391208</v>
      </c>
      <c r="H53" s="8">
        <f t="shared" si="3"/>
        <v>62.484971316684415</v>
      </c>
      <c r="I53" s="8">
        <f t="shared" si="4"/>
        <v>0</v>
      </c>
      <c r="J53" s="9">
        <f t="shared" si="5"/>
        <v>67.98117550066985</v>
      </c>
      <c r="L53" s="88">
        <f t="shared" si="9"/>
        <v>116444</v>
      </c>
      <c r="M53" s="88">
        <f t="shared" si="9"/>
        <v>0</v>
      </c>
      <c r="N53" s="89">
        <f t="shared" si="10"/>
        <v>189204</v>
      </c>
      <c r="O53" s="89">
        <f t="shared" si="10"/>
        <v>6400</v>
      </c>
      <c r="P53" s="90">
        <f t="shared" si="11"/>
        <v>72760</v>
      </c>
      <c r="Q53" s="90">
        <f t="shared" si="11"/>
        <v>6400</v>
      </c>
      <c r="R53" s="91">
        <f t="shared" si="0"/>
        <v>1253.0066225165563</v>
      </c>
      <c r="S53" s="91">
        <f t="shared" si="1"/>
        <v>42.384105960264904</v>
      </c>
      <c r="T53" s="91">
        <f t="shared" si="2"/>
        <v>1295.390728476821</v>
      </c>
    </row>
    <row r="54" spans="1:20" ht="14.25">
      <c r="A54" s="10" t="s">
        <v>43</v>
      </c>
      <c r="B54" s="3">
        <v>114532</v>
      </c>
      <c r="C54" s="3">
        <v>0</v>
      </c>
      <c r="D54" s="3">
        <v>114532</v>
      </c>
      <c r="E54" s="3">
        <v>154256</v>
      </c>
      <c r="F54" s="3">
        <v>0</v>
      </c>
      <c r="G54" s="3">
        <v>154256</v>
      </c>
      <c r="H54" s="4">
        <f t="shared" si="3"/>
        <v>34.6837565047323</v>
      </c>
      <c r="I54" s="4">
        <f t="shared" si="4"/>
        <v>0</v>
      </c>
      <c r="J54" s="5">
        <f t="shared" si="5"/>
        <v>34.6837565047323</v>
      </c>
      <c r="L54" s="88">
        <f t="shared" si="9"/>
        <v>57266</v>
      </c>
      <c r="M54" s="88">
        <f t="shared" si="9"/>
        <v>0</v>
      </c>
      <c r="N54" s="89">
        <f t="shared" si="10"/>
        <v>77128</v>
      </c>
      <c r="O54" s="89">
        <f t="shared" si="10"/>
        <v>0</v>
      </c>
      <c r="P54" s="90">
        <f t="shared" si="11"/>
        <v>19862</v>
      </c>
      <c r="Q54" s="90">
        <f t="shared" si="11"/>
        <v>0</v>
      </c>
      <c r="R54" s="91">
        <f t="shared" si="0"/>
        <v>510.78145695364236</v>
      </c>
      <c r="S54" s="91">
        <f t="shared" si="1"/>
        <v>0</v>
      </c>
      <c r="T54" s="91">
        <f t="shared" si="2"/>
        <v>510.78145695364236</v>
      </c>
    </row>
    <row r="55" spans="1:20" ht="14.25">
      <c r="A55" s="6" t="s">
        <v>61</v>
      </c>
      <c r="B55" s="7">
        <v>9399</v>
      </c>
      <c r="C55" s="7">
        <v>592</v>
      </c>
      <c r="D55" s="7">
        <v>9991</v>
      </c>
      <c r="E55" s="7">
        <v>14585</v>
      </c>
      <c r="F55" s="7">
        <v>893</v>
      </c>
      <c r="G55" s="7">
        <v>15478</v>
      </c>
      <c r="H55" s="8">
        <f t="shared" si="3"/>
        <v>55.17608256197468</v>
      </c>
      <c r="I55" s="8">
        <f t="shared" si="4"/>
        <v>50.8445945945946</v>
      </c>
      <c r="J55" s="9">
        <f t="shared" si="5"/>
        <v>54.91942748473626</v>
      </c>
      <c r="L55" s="88">
        <f t="shared" si="9"/>
        <v>4699.5</v>
      </c>
      <c r="M55" s="88">
        <f t="shared" si="9"/>
        <v>296</v>
      </c>
      <c r="N55" s="89">
        <f t="shared" si="10"/>
        <v>7292.5</v>
      </c>
      <c r="O55" s="89">
        <f t="shared" si="10"/>
        <v>446.5</v>
      </c>
      <c r="P55" s="90">
        <f t="shared" si="11"/>
        <v>2593</v>
      </c>
      <c r="Q55" s="90">
        <f t="shared" si="11"/>
        <v>150.5</v>
      </c>
      <c r="R55" s="91">
        <f t="shared" si="0"/>
        <v>48.294701986754966</v>
      </c>
      <c r="S55" s="91">
        <f t="shared" si="1"/>
        <v>2.956953642384106</v>
      </c>
      <c r="T55" s="91">
        <f t="shared" si="2"/>
        <v>51.25165562913907</v>
      </c>
    </row>
    <row r="56" spans="1:20" ht="14.25">
      <c r="A56" s="10" t="s">
        <v>44</v>
      </c>
      <c r="B56" s="3">
        <v>19858</v>
      </c>
      <c r="C56" s="3">
        <v>0</v>
      </c>
      <c r="D56" s="3">
        <v>19858</v>
      </c>
      <c r="E56" s="3">
        <v>53767</v>
      </c>
      <c r="F56" s="3">
        <v>1079</v>
      </c>
      <c r="G56" s="3">
        <v>54846</v>
      </c>
      <c r="H56" s="4">
        <f t="shared" si="3"/>
        <v>170.7573773793937</v>
      </c>
      <c r="I56" s="4">
        <f t="shared" si="4"/>
        <v>0</v>
      </c>
      <c r="J56" s="5">
        <f t="shared" si="5"/>
        <v>176.19095578608116</v>
      </c>
      <c r="L56" s="88">
        <f t="shared" si="9"/>
        <v>9929</v>
      </c>
      <c r="M56" s="88">
        <f t="shared" si="9"/>
        <v>0</v>
      </c>
      <c r="N56" s="89">
        <f t="shared" si="10"/>
        <v>26883.5</v>
      </c>
      <c r="O56" s="89">
        <f t="shared" si="10"/>
        <v>539.5</v>
      </c>
      <c r="P56" s="90">
        <f t="shared" si="11"/>
        <v>16954.5</v>
      </c>
      <c r="Q56" s="90">
        <f t="shared" si="11"/>
        <v>539.5</v>
      </c>
      <c r="R56" s="91">
        <f t="shared" si="0"/>
        <v>178.03642384105962</v>
      </c>
      <c r="S56" s="91">
        <f t="shared" si="1"/>
        <v>3.5728476821192054</v>
      </c>
      <c r="T56" s="91">
        <f t="shared" si="2"/>
        <v>181.60927152317882</v>
      </c>
    </row>
    <row r="57" spans="1:20" ht="14.25">
      <c r="A57" s="6" t="s">
        <v>45</v>
      </c>
      <c r="B57" s="7">
        <v>0</v>
      </c>
      <c r="C57" s="7">
        <v>0</v>
      </c>
      <c r="D57" s="7">
        <v>0</v>
      </c>
      <c r="E57" s="7">
        <v>0</v>
      </c>
      <c r="F57" s="7">
        <v>0</v>
      </c>
      <c r="G57" s="7">
        <v>0</v>
      </c>
      <c r="H57" s="8">
        <f t="shared" si="3"/>
        <v>0</v>
      </c>
      <c r="I57" s="8">
        <f t="shared" si="4"/>
        <v>0</v>
      </c>
      <c r="J57" s="9">
        <f t="shared" si="5"/>
        <v>0</v>
      </c>
      <c r="L57" s="88">
        <f t="shared" si="9"/>
        <v>0</v>
      </c>
      <c r="M57" s="88">
        <f t="shared" si="9"/>
        <v>0</v>
      </c>
      <c r="N57" s="89">
        <f t="shared" si="10"/>
        <v>0</v>
      </c>
      <c r="O57" s="89">
        <f t="shared" si="10"/>
        <v>0</v>
      </c>
      <c r="P57" s="90">
        <f t="shared" si="11"/>
        <v>0</v>
      </c>
      <c r="Q57" s="90">
        <f t="shared" si="11"/>
        <v>0</v>
      </c>
      <c r="R57" s="91">
        <f t="shared" si="0"/>
        <v>0</v>
      </c>
      <c r="S57" s="91">
        <f t="shared" si="1"/>
        <v>0</v>
      </c>
      <c r="T57" s="91">
        <f t="shared" si="2"/>
        <v>0</v>
      </c>
    </row>
    <row r="58" spans="1:20" ht="14.25">
      <c r="A58" s="10" t="s">
        <v>46</v>
      </c>
      <c r="B58" s="3">
        <v>519659</v>
      </c>
      <c r="C58" s="3">
        <v>1076</v>
      </c>
      <c r="D58" s="3">
        <v>520735</v>
      </c>
      <c r="E58" s="3">
        <v>633194</v>
      </c>
      <c r="F58" s="3">
        <v>1129</v>
      </c>
      <c r="G58" s="3">
        <v>634323</v>
      </c>
      <c r="H58" s="4">
        <f t="shared" si="3"/>
        <v>21.84798107990047</v>
      </c>
      <c r="I58" s="4">
        <f t="shared" si="4"/>
        <v>4.925650557620818</v>
      </c>
      <c r="J58" s="5">
        <f t="shared" si="5"/>
        <v>21.813014297099294</v>
      </c>
      <c r="L58" s="88">
        <f t="shared" si="9"/>
        <v>259829.5</v>
      </c>
      <c r="M58" s="88">
        <f t="shared" si="9"/>
        <v>538</v>
      </c>
      <c r="N58" s="89">
        <f t="shared" si="10"/>
        <v>316597</v>
      </c>
      <c r="O58" s="89">
        <f t="shared" si="10"/>
        <v>564.5</v>
      </c>
      <c r="P58" s="90">
        <f t="shared" si="11"/>
        <v>56767.5</v>
      </c>
      <c r="Q58" s="90">
        <f t="shared" si="11"/>
        <v>26.5</v>
      </c>
      <c r="R58" s="91">
        <f t="shared" si="0"/>
        <v>2096.6688741721855</v>
      </c>
      <c r="S58" s="91">
        <f t="shared" si="1"/>
        <v>3.73841059602649</v>
      </c>
      <c r="T58" s="91">
        <f t="shared" si="2"/>
        <v>2100.407284768212</v>
      </c>
    </row>
    <row r="59" spans="1:20" ht="14.25">
      <c r="A59" s="6" t="s">
        <v>75</v>
      </c>
      <c r="B59" s="7">
        <v>11283</v>
      </c>
      <c r="C59" s="7">
        <v>3635</v>
      </c>
      <c r="D59" s="7">
        <v>14918</v>
      </c>
      <c r="E59" s="7">
        <v>14742</v>
      </c>
      <c r="F59" s="7">
        <v>8052</v>
      </c>
      <c r="G59" s="7">
        <v>22794</v>
      </c>
      <c r="H59" s="8">
        <f t="shared" si="3"/>
        <v>30.65674022866259</v>
      </c>
      <c r="I59" s="8">
        <f t="shared" si="4"/>
        <v>121.5130674002751</v>
      </c>
      <c r="J59" s="9">
        <f t="shared" si="5"/>
        <v>52.79528086874916</v>
      </c>
      <c r="L59" s="88">
        <f t="shared" si="9"/>
        <v>5641.5</v>
      </c>
      <c r="M59" s="88">
        <f t="shared" si="9"/>
        <v>1817.5</v>
      </c>
      <c r="N59" s="89">
        <f t="shared" si="10"/>
        <v>7371</v>
      </c>
      <c r="O59" s="89">
        <f t="shared" si="10"/>
        <v>4026</v>
      </c>
      <c r="P59" s="90">
        <f t="shared" si="11"/>
        <v>1729.5</v>
      </c>
      <c r="Q59" s="90">
        <f t="shared" si="11"/>
        <v>2208.5</v>
      </c>
      <c r="R59" s="91">
        <f t="shared" si="0"/>
        <v>48.81456953642384</v>
      </c>
      <c r="S59" s="91">
        <f t="shared" si="1"/>
        <v>26.662251655629138</v>
      </c>
      <c r="T59" s="91">
        <f t="shared" si="2"/>
        <v>75.47682119205298</v>
      </c>
    </row>
    <row r="60" spans="1:20" ht="14.25">
      <c r="A60" s="10" t="s">
        <v>76</v>
      </c>
      <c r="B60" s="3">
        <v>4228</v>
      </c>
      <c r="C60" s="3">
        <v>20966</v>
      </c>
      <c r="D60" s="3">
        <v>25194</v>
      </c>
      <c r="E60" s="3">
        <v>11655</v>
      </c>
      <c r="F60" s="3">
        <v>23777</v>
      </c>
      <c r="G60" s="3">
        <v>35432</v>
      </c>
      <c r="H60" s="4">
        <f t="shared" si="3"/>
        <v>175.66225165562915</v>
      </c>
      <c r="I60" s="4">
        <f t="shared" si="4"/>
        <v>13.4074215396356</v>
      </c>
      <c r="J60" s="5">
        <f t="shared" si="5"/>
        <v>40.63665952210844</v>
      </c>
      <c r="L60" s="88">
        <f t="shared" si="9"/>
        <v>2114</v>
      </c>
      <c r="M60" s="88">
        <f t="shared" si="9"/>
        <v>10483</v>
      </c>
      <c r="N60" s="89">
        <f t="shared" si="10"/>
        <v>5827.5</v>
      </c>
      <c r="O60" s="89">
        <f t="shared" si="10"/>
        <v>11888.5</v>
      </c>
      <c r="P60" s="90">
        <f t="shared" si="11"/>
        <v>3713.5</v>
      </c>
      <c r="Q60" s="90">
        <f t="shared" si="11"/>
        <v>1405.5</v>
      </c>
      <c r="R60" s="91">
        <f t="shared" si="0"/>
        <v>38.59271523178808</v>
      </c>
      <c r="S60" s="91">
        <f t="shared" si="1"/>
        <v>78.73178807947019</v>
      </c>
      <c r="T60" s="91">
        <f t="shared" si="2"/>
        <v>117.32450331125827</v>
      </c>
    </row>
    <row r="61" spans="1:20" ht="14.25">
      <c r="A61" s="11" t="s">
        <v>47</v>
      </c>
      <c r="B61" s="12">
        <f>+B62-SUM(B60+B59+B32+B20+B10+B6+B5)</f>
        <v>17106740</v>
      </c>
      <c r="C61" s="12">
        <f>+C62-SUM(C60+C59+C32+C20+C10+C6+C5)</f>
        <v>7020708</v>
      </c>
      <c r="D61" s="12">
        <f>+D62-SUM(D60+D59+D32+D20+D10+D6+D5)</f>
        <v>24127448</v>
      </c>
      <c r="E61" s="12">
        <f>+E62-SUM(E60+E59+E32+E20+E10+E6+E5)</f>
        <v>20506772</v>
      </c>
      <c r="F61" s="12">
        <f>+F62-SUM(F60+F59+F32+F20+F10+F6+F5)</f>
        <v>9725658</v>
      </c>
      <c r="G61" s="12">
        <f>+G62-SUM(G60+G59+G32+G20+G10+G6+G5)</f>
        <v>30232430</v>
      </c>
      <c r="H61" s="13">
        <f aca="true" t="shared" si="12" ref="H61:J62">+_xlfn.IFERROR(((E61-B61)/B61)*100,0)</f>
        <v>19.875394142893384</v>
      </c>
      <c r="I61" s="13">
        <f t="shared" si="12"/>
        <v>38.52816553544173</v>
      </c>
      <c r="J61" s="13">
        <f t="shared" si="12"/>
        <v>25.30305733121879</v>
      </c>
      <c r="L61" s="92">
        <f>B60/2</f>
        <v>2114</v>
      </c>
      <c r="M61" s="92">
        <f>C60/2</f>
        <v>10483</v>
      </c>
      <c r="N61" s="92">
        <f>E60/2</f>
        <v>5827.5</v>
      </c>
      <c r="O61" s="92">
        <f>F60/2</f>
        <v>11888.5</v>
      </c>
      <c r="P61" s="92">
        <f>N61-L61</f>
        <v>3713.5</v>
      </c>
      <c r="Q61" s="92">
        <f>O61-M61</f>
        <v>1405.5</v>
      </c>
      <c r="R61" s="92">
        <f>N61/151</f>
        <v>38.59271523178808</v>
      </c>
      <c r="S61" s="92">
        <f>O61/151</f>
        <v>78.73178807947019</v>
      </c>
      <c r="T61" s="92">
        <f t="shared" si="2"/>
        <v>117.32450331125827</v>
      </c>
    </row>
    <row r="62" spans="1:20" ht="14.25">
      <c r="A62" s="14" t="s">
        <v>48</v>
      </c>
      <c r="B62" s="15">
        <f>SUM(B4:B60)</f>
        <v>28452328</v>
      </c>
      <c r="C62" s="15">
        <f>SUM(C4:C60)</f>
        <v>28524026</v>
      </c>
      <c r="D62" s="15">
        <f>SUM(D4:D60)</f>
        <v>56976354</v>
      </c>
      <c r="E62" s="15">
        <f>SUM(E4:E60)</f>
        <v>34024650</v>
      </c>
      <c r="F62" s="15">
        <f>SUM(F4:F60)</f>
        <v>39350694</v>
      </c>
      <c r="G62" s="15">
        <f>SUM(G4:G60)</f>
        <v>73375344</v>
      </c>
      <c r="H62" s="16">
        <f t="shared" si="12"/>
        <v>19.58476649081228</v>
      </c>
      <c r="I62" s="16">
        <f t="shared" si="12"/>
        <v>37.95631093591066</v>
      </c>
      <c r="J62" s="16">
        <f t="shared" si="12"/>
        <v>28.78209792083221</v>
      </c>
      <c r="L62" s="93">
        <f>B61/2</f>
        <v>8553370</v>
      </c>
      <c r="M62" s="93">
        <f>C61/2</f>
        <v>3510354</v>
      </c>
      <c r="N62" s="93">
        <f>E61/2</f>
        <v>10253386</v>
      </c>
      <c r="O62" s="93">
        <f>F61/2</f>
        <v>4862829</v>
      </c>
      <c r="P62" s="93">
        <f>N62-L62</f>
        <v>1700016</v>
      </c>
      <c r="Q62" s="93">
        <f>O62-M62</f>
        <v>1352475</v>
      </c>
      <c r="R62" s="93">
        <f>N62/151</f>
        <v>67903.21854304636</v>
      </c>
      <c r="S62" s="93">
        <f>O62/151</f>
        <v>32204.165562913906</v>
      </c>
      <c r="T62" s="93">
        <f t="shared" si="2"/>
        <v>100107.38410596026</v>
      </c>
    </row>
    <row r="63" spans="1:10" ht="14.25">
      <c r="A63" s="11" t="s">
        <v>52</v>
      </c>
      <c r="B63" s="12"/>
      <c r="C63" s="12"/>
      <c r="D63" s="12">
        <v>135442</v>
      </c>
      <c r="E63" s="12"/>
      <c r="F63" s="12"/>
      <c r="G63" s="12">
        <v>72902</v>
      </c>
      <c r="H63" s="13"/>
      <c r="I63" s="13"/>
      <c r="J63" s="13">
        <f>+_xlfn.IFERROR(((G63-D63)/D63)*100,0)</f>
        <v>-46.174746385906886</v>
      </c>
    </row>
    <row r="64" spans="1:10" ht="14.25">
      <c r="A64" s="11" t="s">
        <v>53</v>
      </c>
      <c r="B64" s="12"/>
      <c r="C64" s="12"/>
      <c r="D64" s="32">
        <v>16162</v>
      </c>
      <c r="E64" s="12"/>
      <c r="F64" s="12"/>
      <c r="G64" s="12">
        <v>18114</v>
      </c>
      <c r="H64" s="13"/>
      <c r="I64" s="13"/>
      <c r="J64" s="13">
        <f>+_xlfn.IFERROR(((G64-D64)/D64)*100,0)</f>
        <v>12.077713154312585</v>
      </c>
    </row>
    <row r="65" spans="1:10" ht="15" thickBot="1">
      <c r="A65" s="18" t="s">
        <v>54</v>
      </c>
      <c r="B65" s="19"/>
      <c r="C65" s="19"/>
      <c r="D65" s="19">
        <f>+D63+D64</f>
        <v>151604</v>
      </c>
      <c r="E65" s="19"/>
      <c r="F65" s="19"/>
      <c r="G65" s="19">
        <f>+G63+G64</f>
        <v>91016</v>
      </c>
      <c r="H65" s="70">
        <f>+_xlfn.IFERROR(((G65-D65)/D65)*100,0)</f>
        <v>-39.96464473232896</v>
      </c>
      <c r="I65" s="70"/>
      <c r="J65" s="71"/>
    </row>
    <row r="66" spans="1:10" ht="15" thickBot="1">
      <c r="A66" s="20" t="s">
        <v>55</v>
      </c>
      <c r="B66" s="33"/>
      <c r="C66" s="33"/>
      <c r="D66" s="33">
        <f>+D62+D65</f>
        <v>57127958</v>
      </c>
      <c r="E66" s="21"/>
      <c r="F66" s="21"/>
      <c r="G66" s="21">
        <f>+G62+G65</f>
        <v>73466360</v>
      </c>
      <c r="H66" s="74">
        <f>+_xlfn.IFERROR(((G66-D66)/D66)*100,0)</f>
        <v>28.59966043246286</v>
      </c>
      <c r="I66" s="74"/>
      <c r="J66" s="75"/>
    </row>
    <row r="67" spans="1:10" ht="49.5" customHeight="1">
      <c r="A67" s="61" t="s">
        <v>62</v>
      </c>
      <c r="B67" s="61"/>
      <c r="C67" s="61"/>
      <c r="D67" s="61"/>
      <c r="E67" s="61"/>
      <c r="F67" s="61"/>
      <c r="G67" s="61"/>
      <c r="H67" s="61"/>
      <c r="I67" s="61"/>
      <c r="J67" s="61"/>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50" zoomScaleNormal="50" zoomScalePageLayoutView="0" workbookViewId="0" topLeftCell="A1">
      <selection activeCell="D63" sqref="D63:G63"/>
    </sheetView>
  </sheetViews>
  <sheetFormatPr defaultColWidth="9.140625" defaultRowHeight="15"/>
  <cols>
    <col min="1" max="1" width="36.7109375" style="0" bestFit="1" customWidth="1"/>
    <col min="2" max="10" width="14.28125" style="0" customWidth="1"/>
  </cols>
  <sheetData>
    <row r="1" spans="1:10" ht="22.5" customHeight="1">
      <c r="A1" s="62" t="s">
        <v>0</v>
      </c>
      <c r="B1" s="63"/>
      <c r="C1" s="63"/>
      <c r="D1" s="63"/>
      <c r="E1" s="63"/>
      <c r="F1" s="63"/>
      <c r="G1" s="63"/>
      <c r="H1" s="63"/>
      <c r="I1" s="63"/>
      <c r="J1" s="64"/>
    </row>
    <row r="2" spans="1:10" ht="27" customHeight="1">
      <c r="A2" s="65" t="s">
        <v>1</v>
      </c>
      <c r="B2" s="67" t="s">
        <v>86</v>
      </c>
      <c r="C2" s="67"/>
      <c r="D2" s="67"/>
      <c r="E2" s="67" t="s">
        <v>87</v>
      </c>
      <c r="F2" s="67"/>
      <c r="G2" s="67"/>
      <c r="H2" s="68" t="s">
        <v>65</v>
      </c>
      <c r="I2" s="68"/>
      <c r="J2" s="69"/>
    </row>
    <row r="3" spans="1:10" ht="14.25">
      <c r="A3" s="66"/>
      <c r="B3" s="1" t="s">
        <v>2</v>
      </c>
      <c r="C3" s="1" t="s">
        <v>3</v>
      </c>
      <c r="D3" s="1" t="s">
        <v>4</v>
      </c>
      <c r="E3" s="1" t="s">
        <v>2</v>
      </c>
      <c r="F3" s="1" t="s">
        <v>3</v>
      </c>
      <c r="G3" s="1" t="s">
        <v>4</v>
      </c>
      <c r="H3" s="1" t="s">
        <v>2</v>
      </c>
      <c r="I3" s="1" t="s">
        <v>3</v>
      </c>
      <c r="J3" s="2" t="s">
        <v>4</v>
      </c>
    </row>
    <row r="4" spans="1:10" ht="14.25">
      <c r="A4" s="10" t="s">
        <v>5</v>
      </c>
      <c r="B4" s="3">
        <v>5762</v>
      </c>
      <c r="C4" s="3">
        <v>5375</v>
      </c>
      <c r="D4" s="3">
        <v>11137</v>
      </c>
      <c r="E4" s="3">
        <v>6719</v>
      </c>
      <c r="F4" s="3">
        <v>3396</v>
      </c>
      <c r="G4" s="3">
        <v>10115</v>
      </c>
      <c r="H4" s="4">
        <f>+_xlfn.IFERROR(((E4-B4)/B4)*100,0)</f>
        <v>16.608816383200278</v>
      </c>
      <c r="I4" s="4">
        <f>+_xlfn.IFERROR(((F4-C4)/C4)*100,0)</f>
        <v>-36.81860465116279</v>
      </c>
      <c r="J4" s="5">
        <f>+_xlfn.IFERROR(((G4-D4)/D4)*100,0)</f>
        <v>-9.176618478944059</v>
      </c>
    </row>
    <row r="5" spans="1:10" ht="14.25">
      <c r="A5" s="6" t="s">
        <v>70</v>
      </c>
      <c r="B5" s="7">
        <v>39314</v>
      </c>
      <c r="C5" s="7">
        <v>112050</v>
      </c>
      <c r="D5" s="7">
        <v>151364</v>
      </c>
      <c r="E5" s="7">
        <v>51142</v>
      </c>
      <c r="F5" s="7">
        <v>147517</v>
      </c>
      <c r="G5" s="7">
        <v>198659</v>
      </c>
      <c r="H5" s="8">
        <f>+_xlfn.IFERROR(((E5-B5)/B5)*100,0)</f>
        <v>30.085974462023707</v>
      </c>
      <c r="I5" s="8">
        <f>+_xlfn.IFERROR(((F5-C5)/C5)*100,0)</f>
        <v>31.652833556448012</v>
      </c>
      <c r="J5" s="9">
        <f>+_xlfn.IFERROR(((G5-D5)/D5)*100,0)</f>
        <v>31.245870880790676</v>
      </c>
    </row>
    <row r="6" spans="1:10" ht="14.25">
      <c r="A6" s="10" t="s">
        <v>71</v>
      </c>
      <c r="B6" s="3">
        <v>38790</v>
      </c>
      <c r="C6" s="3">
        <v>38905</v>
      </c>
      <c r="D6" s="3">
        <v>77695</v>
      </c>
      <c r="E6" s="3">
        <v>41250</v>
      </c>
      <c r="F6" s="3">
        <v>45950</v>
      </c>
      <c r="G6" s="3">
        <v>87200</v>
      </c>
      <c r="H6" s="4">
        <f aca="true" t="shared" si="0" ref="H6:H17">+_xlfn.IFERROR(((E6-B6)/B6)*100,0)</f>
        <v>6.34184068058778</v>
      </c>
      <c r="I6" s="4">
        <f>+_xlfn.IFERROR(((F6-C6)/C6)*100,0)</f>
        <v>18.108212312042156</v>
      </c>
      <c r="J6" s="5">
        <f>+_xlfn.IFERROR(((G6-D6)/D6)*100,0)</f>
        <v>12.233734474547912</v>
      </c>
    </row>
    <row r="7" spans="1:10" ht="14.25">
      <c r="A7" s="6" t="s">
        <v>6</v>
      </c>
      <c r="B7" s="7">
        <v>21279</v>
      </c>
      <c r="C7" s="7">
        <v>6112</v>
      </c>
      <c r="D7" s="7">
        <v>27391</v>
      </c>
      <c r="E7" s="7">
        <v>28333</v>
      </c>
      <c r="F7" s="7">
        <v>7454</v>
      </c>
      <c r="G7" s="7">
        <v>35787</v>
      </c>
      <c r="H7" s="8">
        <f t="shared" si="0"/>
        <v>33.15005404389304</v>
      </c>
      <c r="I7" s="8">
        <f>+_xlfn.IFERROR(((F7-C7)/C7)*100,0)</f>
        <v>21.956806282722514</v>
      </c>
      <c r="J7" s="9">
        <f>+_xlfn.IFERROR(((G7-D7)/D7)*100,0)</f>
        <v>30.652404074330985</v>
      </c>
    </row>
    <row r="8" spans="1:10" ht="14.25">
      <c r="A8" s="10" t="s">
        <v>7</v>
      </c>
      <c r="B8" s="3">
        <v>16929</v>
      </c>
      <c r="C8" s="3">
        <v>6929</v>
      </c>
      <c r="D8" s="3">
        <v>23858</v>
      </c>
      <c r="E8" s="3">
        <v>18071</v>
      </c>
      <c r="F8" s="3">
        <v>7724</v>
      </c>
      <c r="G8" s="3">
        <v>25795</v>
      </c>
      <c r="H8" s="4">
        <f t="shared" si="0"/>
        <v>6.7458207809085</v>
      </c>
      <c r="I8" s="4">
        <f>+_xlfn.IFERROR(((F8-C8)/C8)*100,0)</f>
        <v>11.473517102034926</v>
      </c>
      <c r="J8" s="5">
        <f>+_xlfn.IFERROR(((G8-D8)/D8)*100,0)</f>
        <v>8.118869980719255</v>
      </c>
    </row>
    <row r="9" spans="1:10" ht="14.25">
      <c r="A9" s="6" t="s">
        <v>8</v>
      </c>
      <c r="B9" s="7">
        <v>16779</v>
      </c>
      <c r="C9" s="7">
        <v>29955</v>
      </c>
      <c r="D9" s="7">
        <v>46734</v>
      </c>
      <c r="E9" s="7">
        <v>18208</v>
      </c>
      <c r="F9" s="7">
        <v>41646</v>
      </c>
      <c r="G9" s="7">
        <v>59854</v>
      </c>
      <c r="H9" s="8">
        <f t="shared" si="0"/>
        <v>8.516598128613147</v>
      </c>
      <c r="I9" s="8">
        <f>+_xlfn.IFERROR(((F9-C9)/C9)*100,0)</f>
        <v>39.02854281422133</v>
      </c>
      <c r="J9" s="9">
        <f>+_xlfn.IFERROR(((G9-D9)/D9)*100,0)</f>
        <v>28.07377926135148</v>
      </c>
    </row>
    <row r="10" spans="1:10" ht="14.25">
      <c r="A10" s="10" t="s">
        <v>72</v>
      </c>
      <c r="B10" s="3">
        <v>1185</v>
      </c>
      <c r="C10" s="3">
        <v>592</v>
      </c>
      <c r="D10" s="3">
        <v>1777</v>
      </c>
      <c r="E10" s="3">
        <v>1587</v>
      </c>
      <c r="F10" s="3">
        <v>530</v>
      </c>
      <c r="G10" s="3">
        <v>2117</v>
      </c>
      <c r="H10" s="4">
        <f t="shared" si="0"/>
        <v>33.92405063291139</v>
      </c>
      <c r="I10" s="4">
        <f>+_xlfn.IFERROR(((F10-C10)/C10)*100,0)</f>
        <v>-10.472972972972974</v>
      </c>
      <c r="J10" s="5">
        <f>+_xlfn.IFERROR(((G10-D10)/D10)*100,0)</f>
        <v>19.133370849746765</v>
      </c>
    </row>
    <row r="11" spans="1:10" ht="14.25">
      <c r="A11" s="6" t="s">
        <v>9</v>
      </c>
      <c r="B11" s="7">
        <v>7006</v>
      </c>
      <c r="C11" s="7">
        <v>3401</v>
      </c>
      <c r="D11" s="7">
        <v>10407</v>
      </c>
      <c r="E11" s="7">
        <v>7140</v>
      </c>
      <c r="F11" s="7">
        <v>4298</v>
      </c>
      <c r="G11" s="7">
        <v>11438</v>
      </c>
      <c r="H11" s="8">
        <f t="shared" si="0"/>
        <v>1.9126463031687124</v>
      </c>
      <c r="I11" s="8">
        <f>+_xlfn.IFERROR(((F11-C11)/C11)*100,0)</f>
        <v>26.37459570714496</v>
      </c>
      <c r="J11" s="9">
        <f>+_xlfn.IFERROR(((G11-D11)/D11)*100,0)</f>
        <v>9.906793504372057</v>
      </c>
    </row>
    <row r="12" spans="1:10" ht="14.25">
      <c r="A12" s="10" t="s">
        <v>10</v>
      </c>
      <c r="B12" s="3">
        <v>4877</v>
      </c>
      <c r="C12" s="3">
        <v>2097</v>
      </c>
      <c r="D12" s="3">
        <v>6974</v>
      </c>
      <c r="E12" s="3">
        <v>6520</v>
      </c>
      <c r="F12" s="3">
        <v>2137</v>
      </c>
      <c r="G12" s="3">
        <v>8657</v>
      </c>
      <c r="H12" s="4">
        <f t="shared" si="0"/>
        <v>33.68874307976215</v>
      </c>
      <c r="I12" s="4">
        <f>+_xlfn.IFERROR(((F12-C12)/C12)*100,0)</f>
        <v>1.9074868860276584</v>
      </c>
      <c r="J12" s="5">
        <f>+_xlfn.IFERROR(((G12-D12)/D12)*100,0)</f>
        <v>24.13249211356467</v>
      </c>
    </row>
    <row r="13" spans="1:10" ht="14.25">
      <c r="A13" s="6" t="s">
        <v>11</v>
      </c>
      <c r="B13" s="7">
        <v>13696</v>
      </c>
      <c r="C13" s="7">
        <v>2797</v>
      </c>
      <c r="D13" s="7">
        <v>16493</v>
      </c>
      <c r="E13" s="7">
        <v>15832</v>
      </c>
      <c r="F13" s="7">
        <v>2637</v>
      </c>
      <c r="G13" s="7">
        <v>18469</v>
      </c>
      <c r="H13" s="8">
        <f t="shared" si="0"/>
        <v>15.595794392523366</v>
      </c>
      <c r="I13" s="8">
        <f>+_xlfn.IFERROR(((F13-C13)/C13)*100,0)</f>
        <v>-5.7204147300679296</v>
      </c>
      <c r="J13" s="9">
        <f>+_xlfn.IFERROR(((G13-D13)/D13)*100,0)</f>
        <v>11.980840356514886</v>
      </c>
    </row>
    <row r="14" spans="1:10" ht="14.25">
      <c r="A14" s="10" t="s">
        <v>12</v>
      </c>
      <c r="B14" s="3">
        <v>6606</v>
      </c>
      <c r="C14" s="3">
        <v>950</v>
      </c>
      <c r="D14" s="3">
        <v>7556</v>
      </c>
      <c r="E14" s="3">
        <v>7119</v>
      </c>
      <c r="F14" s="3">
        <v>1245</v>
      </c>
      <c r="G14" s="3">
        <v>8364</v>
      </c>
      <c r="H14" s="4">
        <f t="shared" si="0"/>
        <v>7.7656675749318795</v>
      </c>
      <c r="I14" s="4">
        <f>+_xlfn.IFERROR(((F14-C14)/C14)*100,0)</f>
        <v>31.05263157894737</v>
      </c>
      <c r="J14" s="5">
        <f>+_xlfn.IFERROR(((G14-D14)/D14)*100,0)</f>
        <v>10.69348861831657</v>
      </c>
    </row>
    <row r="15" spans="1:10" ht="14.25">
      <c r="A15" s="6" t="s">
        <v>13</v>
      </c>
      <c r="B15" s="7">
        <v>2756</v>
      </c>
      <c r="C15" s="7">
        <v>72</v>
      </c>
      <c r="D15" s="7">
        <v>2828</v>
      </c>
      <c r="E15" s="7">
        <v>2992</v>
      </c>
      <c r="F15" s="7">
        <v>72</v>
      </c>
      <c r="G15" s="7">
        <v>3064</v>
      </c>
      <c r="H15" s="8">
        <f t="shared" si="0"/>
        <v>8.563134978229318</v>
      </c>
      <c r="I15" s="8">
        <f>+_xlfn.IFERROR(((F15-C15)/C15)*100,0)</f>
        <v>0</v>
      </c>
      <c r="J15" s="9">
        <f>+_xlfn.IFERROR(((G15-D15)/D15)*100,0)</f>
        <v>8.345120226308344</v>
      </c>
    </row>
    <row r="16" spans="1:10" ht="14.25">
      <c r="A16" s="10" t="s">
        <v>14</v>
      </c>
      <c r="B16" s="3">
        <v>6150</v>
      </c>
      <c r="C16" s="3">
        <v>732</v>
      </c>
      <c r="D16" s="3">
        <v>6882</v>
      </c>
      <c r="E16" s="3">
        <v>8262</v>
      </c>
      <c r="F16" s="3">
        <v>1047</v>
      </c>
      <c r="G16" s="3">
        <v>9309</v>
      </c>
      <c r="H16" s="4">
        <f t="shared" si="0"/>
        <v>34.34146341463415</v>
      </c>
      <c r="I16" s="4">
        <f>+_xlfn.IFERROR(((F16-C16)/C16)*100,0)</f>
        <v>43.0327868852459</v>
      </c>
      <c r="J16" s="5">
        <f>+_xlfn.IFERROR(((G16-D16)/D16)*100,0)</f>
        <v>35.26591107236269</v>
      </c>
    </row>
    <row r="17" spans="1:10" ht="14.25">
      <c r="A17" s="6" t="s">
        <v>15</v>
      </c>
      <c r="B17" s="7">
        <v>537</v>
      </c>
      <c r="C17" s="7">
        <v>1</v>
      </c>
      <c r="D17" s="7">
        <v>538</v>
      </c>
      <c r="E17" s="7">
        <v>2831</v>
      </c>
      <c r="F17" s="7">
        <v>120</v>
      </c>
      <c r="G17" s="7">
        <v>2951</v>
      </c>
      <c r="H17" s="8">
        <f t="shared" si="0"/>
        <v>427.1880819366853</v>
      </c>
      <c r="I17" s="8">
        <f>+_xlfn.IFERROR(((F17-C17)/C17)*100,0)</f>
        <v>11900</v>
      </c>
      <c r="J17" s="9">
        <f>+_xlfn.IFERROR(((G17-D17)/D17)*100,0)</f>
        <v>448.5130111524164</v>
      </c>
    </row>
    <row r="18" spans="1:10" ht="14.25">
      <c r="A18" s="10" t="s">
        <v>16</v>
      </c>
      <c r="B18" s="3">
        <v>539</v>
      </c>
      <c r="C18" s="3">
        <v>18</v>
      </c>
      <c r="D18" s="3">
        <v>557</v>
      </c>
      <c r="E18" s="3">
        <v>844</v>
      </c>
      <c r="F18" s="3">
        <v>22</v>
      </c>
      <c r="G18" s="3">
        <v>866</v>
      </c>
      <c r="H18" s="4">
        <f aca="true" t="shared" si="1" ref="H18:H60">+_xlfn.IFERROR(((E18-B18)/B18)*100,0)</f>
        <v>56.58627087198516</v>
      </c>
      <c r="I18" s="4">
        <f aca="true" t="shared" si="2" ref="I18:I60">+_xlfn.IFERROR(((F18-C18)/C18)*100,0)</f>
        <v>22.22222222222222</v>
      </c>
      <c r="J18" s="5">
        <f aca="true" t="shared" si="3" ref="J18:J60">+_xlfn.IFERROR(((G18-D18)/D18)*100,0)</f>
        <v>55.475763016157984</v>
      </c>
    </row>
    <row r="19" spans="1:10" ht="14.25">
      <c r="A19" s="6" t="s">
        <v>17</v>
      </c>
      <c r="B19" s="7">
        <v>286</v>
      </c>
      <c r="C19" s="7">
        <v>38</v>
      </c>
      <c r="D19" s="7">
        <v>324</v>
      </c>
      <c r="E19" s="7">
        <v>428</v>
      </c>
      <c r="F19" s="7">
        <v>27</v>
      </c>
      <c r="G19" s="7">
        <v>455</v>
      </c>
      <c r="H19" s="8">
        <f t="shared" si="1"/>
        <v>49.65034965034965</v>
      </c>
      <c r="I19" s="8">
        <f t="shared" si="2"/>
        <v>-28.947368421052634</v>
      </c>
      <c r="J19" s="9">
        <f t="shared" si="3"/>
        <v>40.4320987654321</v>
      </c>
    </row>
    <row r="20" spans="1:10" ht="14.25">
      <c r="A20" s="10" t="s">
        <v>73</v>
      </c>
      <c r="B20" s="3">
        <v>11642</v>
      </c>
      <c r="C20" s="3">
        <v>0</v>
      </c>
      <c r="D20" s="3">
        <v>11642</v>
      </c>
      <c r="E20" s="3">
        <v>14795</v>
      </c>
      <c r="F20" s="3">
        <v>0</v>
      </c>
      <c r="G20" s="3">
        <v>14795</v>
      </c>
      <c r="H20" s="4">
        <f t="shared" si="1"/>
        <v>27.082975433774266</v>
      </c>
      <c r="I20" s="4">
        <f t="shared" si="2"/>
        <v>0</v>
      </c>
      <c r="J20" s="5">
        <f t="shared" si="3"/>
        <v>27.082975433774266</v>
      </c>
    </row>
    <row r="21" spans="1:10" ht="14.25">
      <c r="A21" s="6" t="s">
        <v>18</v>
      </c>
      <c r="B21" s="7">
        <v>10231</v>
      </c>
      <c r="C21" s="7">
        <v>4</v>
      </c>
      <c r="D21" s="7">
        <v>10235</v>
      </c>
      <c r="E21" s="7">
        <v>7850</v>
      </c>
      <c r="F21" s="7">
        <v>47</v>
      </c>
      <c r="G21" s="7">
        <v>7897</v>
      </c>
      <c r="H21" s="8">
        <f t="shared" si="1"/>
        <v>-23.27240738930701</v>
      </c>
      <c r="I21" s="8">
        <f t="shared" si="2"/>
        <v>1075</v>
      </c>
      <c r="J21" s="9">
        <f t="shared" si="3"/>
        <v>-22.843185148998536</v>
      </c>
    </row>
    <row r="22" spans="1:10" ht="14.25">
      <c r="A22" s="10" t="s">
        <v>19</v>
      </c>
      <c r="B22" s="3">
        <v>34</v>
      </c>
      <c r="C22" s="3">
        <v>0</v>
      </c>
      <c r="D22" s="3">
        <v>34</v>
      </c>
      <c r="E22" s="3">
        <v>16</v>
      </c>
      <c r="F22" s="3">
        <v>0</v>
      </c>
      <c r="G22" s="3">
        <v>16</v>
      </c>
      <c r="H22" s="4">
        <f t="shared" si="1"/>
        <v>-52.94117647058824</v>
      </c>
      <c r="I22" s="4">
        <f t="shared" si="2"/>
        <v>0</v>
      </c>
      <c r="J22" s="5">
        <f t="shared" si="3"/>
        <v>-52.94117647058824</v>
      </c>
    </row>
    <row r="23" spans="1:10" ht="14.25">
      <c r="A23" s="6" t="s">
        <v>20</v>
      </c>
      <c r="B23" s="7">
        <v>1171</v>
      </c>
      <c r="C23" s="7">
        <v>0</v>
      </c>
      <c r="D23" s="7">
        <v>1171</v>
      </c>
      <c r="E23" s="7">
        <v>1612</v>
      </c>
      <c r="F23" s="7">
        <v>8</v>
      </c>
      <c r="G23" s="7">
        <v>1620</v>
      </c>
      <c r="H23" s="8">
        <f t="shared" si="1"/>
        <v>37.660119555935104</v>
      </c>
      <c r="I23" s="8">
        <f t="shared" si="2"/>
        <v>0</v>
      </c>
      <c r="J23" s="9">
        <f t="shared" si="3"/>
        <v>38.343296327924854</v>
      </c>
    </row>
    <row r="24" spans="1:10" ht="14.25">
      <c r="A24" s="10" t="s">
        <v>21</v>
      </c>
      <c r="B24" s="3">
        <v>374</v>
      </c>
      <c r="C24" s="3">
        <v>0</v>
      </c>
      <c r="D24" s="3">
        <v>374</v>
      </c>
      <c r="E24" s="3">
        <v>562</v>
      </c>
      <c r="F24" s="3">
        <v>0</v>
      </c>
      <c r="G24" s="3">
        <v>562</v>
      </c>
      <c r="H24" s="4">
        <f t="shared" si="1"/>
        <v>50.26737967914438</v>
      </c>
      <c r="I24" s="4">
        <f t="shared" si="2"/>
        <v>0</v>
      </c>
      <c r="J24" s="5">
        <f t="shared" si="3"/>
        <v>50.26737967914438</v>
      </c>
    </row>
    <row r="25" spans="1:10" ht="14.25">
      <c r="A25" s="6" t="s">
        <v>22</v>
      </c>
      <c r="B25" s="7">
        <v>6355</v>
      </c>
      <c r="C25" s="7">
        <v>40</v>
      </c>
      <c r="D25" s="7">
        <v>6395</v>
      </c>
      <c r="E25" s="7">
        <v>5641</v>
      </c>
      <c r="F25" s="7">
        <v>125</v>
      </c>
      <c r="G25" s="7">
        <v>5766</v>
      </c>
      <c r="H25" s="8">
        <f t="shared" si="1"/>
        <v>-11.23524783634933</v>
      </c>
      <c r="I25" s="8">
        <f t="shared" si="2"/>
        <v>212.5</v>
      </c>
      <c r="J25" s="9">
        <f t="shared" si="3"/>
        <v>-9.83580922595778</v>
      </c>
    </row>
    <row r="26" spans="1:10" ht="14.25">
      <c r="A26" s="10" t="s">
        <v>23</v>
      </c>
      <c r="B26" s="3">
        <v>2373</v>
      </c>
      <c r="C26" s="3">
        <v>11</v>
      </c>
      <c r="D26" s="3">
        <v>2384</v>
      </c>
      <c r="E26" s="3">
        <v>2062</v>
      </c>
      <c r="F26" s="3">
        <v>16</v>
      </c>
      <c r="G26" s="3">
        <v>2078</v>
      </c>
      <c r="H26" s="4">
        <f t="shared" si="1"/>
        <v>-13.105773282764432</v>
      </c>
      <c r="I26" s="4">
        <f t="shared" si="2"/>
        <v>45.45454545454545</v>
      </c>
      <c r="J26" s="5">
        <f t="shared" si="3"/>
        <v>-12.835570469798657</v>
      </c>
    </row>
    <row r="27" spans="1:10" ht="14.25">
      <c r="A27" s="6" t="s">
        <v>24</v>
      </c>
      <c r="B27" s="7">
        <v>18</v>
      </c>
      <c r="C27" s="7">
        <v>0</v>
      </c>
      <c r="D27" s="7">
        <v>18</v>
      </c>
      <c r="E27" s="7">
        <v>48</v>
      </c>
      <c r="F27" s="7">
        <v>0</v>
      </c>
      <c r="G27" s="7">
        <v>48</v>
      </c>
      <c r="H27" s="8">
        <f t="shared" si="1"/>
        <v>166.66666666666669</v>
      </c>
      <c r="I27" s="8">
        <f t="shared" si="2"/>
        <v>0</v>
      </c>
      <c r="J27" s="9">
        <f t="shared" si="3"/>
        <v>166.66666666666669</v>
      </c>
    </row>
    <row r="28" spans="1:10" ht="14.25">
      <c r="A28" s="10" t="s">
        <v>25</v>
      </c>
      <c r="B28" s="3">
        <v>1848</v>
      </c>
      <c r="C28" s="3">
        <v>138</v>
      </c>
      <c r="D28" s="3">
        <v>1986</v>
      </c>
      <c r="E28" s="3">
        <v>1797</v>
      </c>
      <c r="F28" s="3">
        <v>119</v>
      </c>
      <c r="G28" s="3">
        <v>1916</v>
      </c>
      <c r="H28" s="4">
        <f t="shared" si="1"/>
        <v>-2.75974025974026</v>
      </c>
      <c r="I28" s="4">
        <f t="shared" si="2"/>
        <v>-13.768115942028986</v>
      </c>
      <c r="J28" s="5">
        <f t="shared" si="3"/>
        <v>-3.5246727089627394</v>
      </c>
    </row>
    <row r="29" spans="1:10" ht="14.25">
      <c r="A29" s="6" t="s">
        <v>26</v>
      </c>
      <c r="B29" s="7">
        <v>3807</v>
      </c>
      <c r="C29" s="7">
        <v>248</v>
      </c>
      <c r="D29" s="7">
        <v>4055</v>
      </c>
      <c r="E29" s="7">
        <v>5244</v>
      </c>
      <c r="F29" s="7">
        <v>310</v>
      </c>
      <c r="G29" s="7">
        <v>5554</v>
      </c>
      <c r="H29" s="8">
        <f t="shared" si="1"/>
        <v>37.74625689519306</v>
      </c>
      <c r="I29" s="8">
        <f t="shared" si="2"/>
        <v>25</v>
      </c>
      <c r="J29" s="9">
        <f t="shared" si="3"/>
        <v>36.966707768187426</v>
      </c>
    </row>
    <row r="30" spans="1:10" ht="14.25">
      <c r="A30" s="10" t="s">
        <v>27</v>
      </c>
      <c r="B30" s="3">
        <v>2108</v>
      </c>
      <c r="C30" s="3">
        <v>57</v>
      </c>
      <c r="D30" s="3">
        <v>2165</v>
      </c>
      <c r="E30" s="3">
        <v>2822</v>
      </c>
      <c r="F30" s="3">
        <v>117</v>
      </c>
      <c r="G30" s="3">
        <v>2939</v>
      </c>
      <c r="H30" s="4">
        <f t="shared" si="1"/>
        <v>33.87096774193548</v>
      </c>
      <c r="I30" s="4">
        <f t="shared" si="2"/>
        <v>105.26315789473684</v>
      </c>
      <c r="J30" s="5">
        <f t="shared" si="3"/>
        <v>35.750577367205544</v>
      </c>
    </row>
    <row r="31" spans="1:10" ht="14.25">
      <c r="A31" s="6" t="s">
        <v>64</v>
      </c>
      <c r="B31" s="7">
        <v>823</v>
      </c>
      <c r="C31" s="7">
        <v>46</v>
      </c>
      <c r="D31" s="7">
        <v>869</v>
      </c>
      <c r="E31" s="7">
        <v>1154</v>
      </c>
      <c r="F31" s="7">
        <v>2</v>
      </c>
      <c r="G31" s="7">
        <v>1156</v>
      </c>
      <c r="H31" s="8">
        <f t="shared" si="1"/>
        <v>40.2187120291616</v>
      </c>
      <c r="I31" s="8">
        <f t="shared" si="2"/>
        <v>-95.65217391304348</v>
      </c>
      <c r="J31" s="9">
        <f t="shared" si="3"/>
        <v>33.026467203682394</v>
      </c>
    </row>
    <row r="32" spans="1:10" ht="14.25">
      <c r="A32" s="10" t="s">
        <v>74</v>
      </c>
      <c r="B32" s="3">
        <v>881</v>
      </c>
      <c r="C32" s="3">
        <v>125</v>
      </c>
      <c r="D32" s="3">
        <v>1006</v>
      </c>
      <c r="E32" s="3">
        <v>1442</v>
      </c>
      <c r="F32" s="3">
        <v>205</v>
      </c>
      <c r="G32" s="3">
        <v>1647</v>
      </c>
      <c r="H32" s="4">
        <f t="shared" si="1"/>
        <v>63.677639046538026</v>
      </c>
      <c r="I32" s="4">
        <f t="shared" si="2"/>
        <v>64</v>
      </c>
      <c r="J32" s="5">
        <f t="shared" si="3"/>
        <v>63.71769383697813</v>
      </c>
    </row>
    <row r="33" spans="1:10" ht="14.25">
      <c r="A33" s="6" t="s">
        <v>60</v>
      </c>
      <c r="B33" s="7">
        <v>607</v>
      </c>
      <c r="C33" s="7">
        <v>0</v>
      </c>
      <c r="D33" s="7">
        <v>607</v>
      </c>
      <c r="E33" s="7">
        <v>642</v>
      </c>
      <c r="F33" s="7">
        <v>0</v>
      </c>
      <c r="G33" s="7">
        <v>642</v>
      </c>
      <c r="H33" s="8">
        <f t="shared" si="1"/>
        <v>5.766062602965404</v>
      </c>
      <c r="I33" s="8">
        <f t="shared" si="2"/>
        <v>0</v>
      </c>
      <c r="J33" s="9">
        <f t="shared" si="3"/>
        <v>5.766062602965404</v>
      </c>
    </row>
    <row r="34" spans="1:10" ht="14.25">
      <c r="A34" s="10" t="s">
        <v>28</v>
      </c>
      <c r="B34" s="3">
        <v>3025</v>
      </c>
      <c r="C34" s="3">
        <v>393</v>
      </c>
      <c r="D34" s="3">
        <v>3418</v>
      </c>
      <c r="E34" s="3">
        <v>3282</v>
      </c>
      <c r="F34" s="3">
        <v>154</v>
      </c>
      <c r="G34" s="3">
        <v>3436</v>
      </c>
      <c r="H34" s="4">
        <f t="shared" si="1"/>
        <v>8.495867768595042</v>
      </c>
      <c r="I34" s="4">
        <f t="shared" si="2"/>
        <v>-60.81424936386769</v>
      </c>
      <c r="J34" s="5">
        <f t="shared" si="3"/>
        <v>0.5266237565827969</v>
      </c>
    </row>
    <row r="35" spans="1:10" ht="14.25">
      <c r="A35" s="6" t="s">
        <v>59</v>
      </c>
      <c r="B35" s="7">
        <v>711</v>
      </c>
      <c r="C35" s="7">
        <v>11</v>
      </c>
      <c r="D35" s="7">
        <v>722</v>
      </c>
      <c r="E35" s="7">
        <v>1280</v>
      </c>
      <c r="F35" s="7">
        <v>4</v>
      </c>
      <c r="G35" s="7">
        <v>1284</v>
      </c>
      <c r="H35" s="8">
        <f t="shared" si="1"/>
        <v>80.028129395218</v>
      </c>
      <c r="I35" s="8">
        <f t="shared" si="2"/>
        <v>-63.63636363636363</v>
      </c>
      <c r="J35" s="9">
        <f t="shared" si="3"/>
        <v>77.8393351800554</v>
      </c>
    </row>
    <row r="36" spans="1:10" ht="14.25">
      <c r="A36" s="10" t="s">
        <v>29</v>
      </c>
      <c r="B36" s="3">
        <v>10869</v>
      </c>
      <c r="C36" s="3">
        <v>51</v>
      </c>
      <c r="D36" s="3">
        <v>10920</v>
      </c>
      <c r="E36" s="3">
        <v>8465</v>
      </c>
      <c r="F36" s="3">
        <v>90</v>
      </c>
      <c r="G36" s="3">
        <v>8555</v>
      </c>
      <c r="H36" s="4">
        <f t="shared" si="1"/>
        <v>-22.11795013340694</v>
      </c>
      <c r="I36" s="4">
        <f t="shared" si="2"/>
        <v>76.47058823529412</v>
      </c>
      <c r="J36" s="5">
        <f t="shared" si="3"/>
        <v>-21.657509157509157</v>
      </c>
    </row>
    <row r="37" spans="1:10" ht="14.25">
      <c r="A37" s="6" t="s">
        <v>30</v>
      </c>
      <c r="B37" s="7">
        <v>726</v>
      </c>
      <c r="C37" s="7">
        <v>14</v>
      </c>
      <c r="D37" s="7">
        <v>740</v>
      </c>
      <c r="E37" s="7">
        <v>2354</v>
      </c>
      <c r="F37" s="7">
        <v>102</v>
      </c>
      <c r="G37" s="7">
        <v>2456</v>
      </c>
      <c r="H37" s="8">
        <f t="shared" si="1"/>
        <v>224.24242424242422</v>
      </c>
      <c r="I37" s="8">
        <f t="shared" si="2"/>
        <v>628.5714285714286</v>
      </c>
      <c r="J37" s="9">
        <f t="shared" si="3"/>
        <v>231.89189189189187</v>
      </c>
    </row>
    <row r="38" spans="1:10" ht="14.25">
      <c r="A38" s="10" t="s">
        <v>31</v>
      </c>
      <c r="B38" s="3">
        <v>1427</v>
      </c>
      <c r="C38" s="3">
        <v>0</v>
      </c>
      <c r="D38" s="3">
        <v>1427</v>
      </c>
      <c r="E38" s="3">
        <v>1545</v>
      </c>
      <c r="F38" s="3">
        <v>6</v>
      </c>
      <c r="G38" s="3">
        <v>1551</v>
      </c>
      <c r="H38" s="4">
        <f t="shared" si="1"/>
        <v>8.269096005606166</v>
      </c>
      <c r="I38" s="4">
        <f t="shared" si="2"/>
        <v>0</v>
      </c>
      <c r="J38" s="5">
        <f t="shared" si="3"/>
        <v>8.689558514365803</v>
      </c>
    </row>
    <row r="39" spans="1:10" ht="14.25">
      <c r="A39" s="6" t="s">
        <v>32</v>
      </c>
      <c r="B39" s="7">
        <v>258</v>
      </c>
      <c r="C39" s="7">
        <v>3</v>
      </c>
      <c r="D39" s="7">
        <v>261</v>
      </c>
      <c r="E39" s="7">
        <v>316</v>
      </c>
      <c r="F39" s="7">
        <v>13</v>
      </c>
      <c r="G39" s="7">
        <v>329</v>
      </c>
      <c r="H39" s="8">
        <f t="shared" si="1"/>
        <v>22.48062015503876</v>
      </c>
      <c r="I39" s="8">
        <f t="shared" si="2"/>
        <v>333.33333333333337</v>
      </c>
      <c r="J39" s="9">
        <f t="shared" si="3"/>
        <v>26.053639846743295</v>
      </c>
    </row>
    <row r="40" spans="1:10" ht="14.25">
      <c r="A40" s="10" t="s">
        <v>33</v>
      </c>
      <c r="B40" s="3">
        <v>4520</v>
      </c>
      <c r="C40" s="3">
        <v>1211</v>
      </c>
      <c r="D40" s="3">
        <v>5731</v>
      </c>
      <c r="E40" s="3">
        <v>5283</v>
      </c>
      <c r="F40" s="3">
        <v>994</v>
      </c>
      <c r="G40" s="3">
        <v>6277</v>
      </c>
      <c r="H40" s="4">
        <f t="shared" si="1"/>
        <v>16.88053097345133</v>
      </c>
      <c r="I40" s="4">
        <f t="shared" si="2"/>
        <v>-17.91907514450867</v>
      </c>
      <c r="J40" s="5">
        <f t="shared" si="3"/>
        <v>9.527133135578433</v>
      </c>
    </row>
    <row r="41" spans="1:10" ht="14.25">
      <c r="A41" s="6" t="s">
        <v>34</v>
      </c>
      <c r="B41" s="7">
        <v>747</v>
      </c>
      <c r="C41" s="7">
        <v>7</v>
      </c>
      <c r="D41" s="7">
        <v>754</v>
      </c>
      <c r="E41" s="7">
        <v>405</v>
      </c>
      <c r="F41" s="7">
        <v>16</v>
      </c>
      <c r="G41" s="7">
        <v>421</v>
      </c>
      <c r="H41" s="8">
        <f t="shared" si="1"/>
        <v>-45.78313253012048</v>
      </c>
      <c r="I41" s="8">
        <f t="shared" si="2"/>
        <v>128.57142857142858</v>
      </c>
      <c r="J41" s="9">
        <f t="shared" si="3"/>
        <v>-44.16445623342175</v>
      </c>
    </row>
    <row r="42" spans="1:10" ht="14.25">
      <c r="A42" s="10" t="s">
        <v>35</v>
      </c>
      <c r="B42" s="3">
        <v>2334</v>
      </c>
      <c r="C42" s="3">
        <v>298</v>
      </c>
      <c r="D42" s="3">
        <v>2632</v>
      </c>
      <c r="E42" s="3">
        <v>2482</v>
      </c>
      <c r="F42" s="3">
        <v>363</v>
      </c>
      <c r="G42" s="3">
        <v>2845</v>
      </c>
      <c r="H42" s="4">
        <f t="shared" si="1"/>
        <v>6.341045415595545</v>
      </c>
      <c r="I42" s="4">
        <f t="shared" si="2"/>
        <v>21.812080536912752</v>
      </c>
      <c r="J42" s="5">
        <f t="shared" si="3"/>
        <v>8.092705167173252</v>
      </c>
    </row>
    <row r="43" spans="1:10" ht="14.25">
      <c r="A43" s="6" t="s">
        <v>36</v>
      </c>
      <c r="B43" s="7">
        <v>1937</v>
      </c>
      <c r="C43" s="7">
        <v>37</v>
      </c>
      <c r="D43" s="7">
        <v>1974</v>
      </c>
      <c r="E43" s="7">
        <v>2806</v>
      </c>
      <c r="F43" s="7">
        <v>32</v>
      </c>
      <c r="G43" s="7">
        <v>2838</v>
      </c>
      <c r="H43" s="8">
        <f t="shared" si="1"/>
        <v>44.863190500774394</v>
      </c>
      <c r="I43" s="8">
        <f t="shared" si="2"/>
        <v>-13.513513513513514</v>
      </c>
      <c r="J43" s="9">
        <f t="shared" si="3"/>
        <v>43.76899696048632</v>
      </c>
    </row>
    <row r="44" spans="1:10" ht="14.25">
      <c r="A44" s="10" t="s">
        <v>66</v>
      </c>
      <c r="B44" s="3">
        <v>1690</v>
      </c>
      <c r="C44" s="3">
        <v>5</v>
      </c>
      <c r="D44" s="3">
        <v>1695</v>
      </c>
      <c r="E44" s="3">
        <v>2054</v>
      </c>
      <c r="F44" s="3">
        <v>14</v>
      </c>
      <c r="G44" s="3">
        <v>2068</v>
      </c>
      <c r="H44" s="4">
        <f t="shared" si="1"/>
        <v>21.53846153846154</v>
      </c>
      <c r="I44" s="4">
        <f t="shared" si="2"/>
        <v>180</v>
      </c>
      <c r="J44" s="5">
        <f t="shared" si="3"/>
        <v>22.005899705014752</v>
      </c>
    </row>
    <row r="45" spans="1:10" ht="14.25">
      <c r="A45" s="6" t="s">
        <v>67</v>
      </c>
      <c r="B45" s="7">
        <v>930</v>
      </c>
      <c r="C45" s="7">
        <v>0</v>
      </c>
      <c r="D45" s="7">
        <v>930</v>
      </c>
      <c r="E45" s="7">
        <v>1155</v>
      </c>
      <c r="F45" s="7">
        <v>1</v>
      </c>
      <c r="G45" s="7">
        <v>1156</v>
      </c>
      <c r="H45" s="8">
        <f t="shared" si="1"/>
        <v>24.193548387096776</v>
      </c>
      <c r="I45" s="8">
        <f t="shared" si="2"/>
        <v>0</v>
      </c>
      <c r="J45" s="9">
        <f t="shared" si="3"/>
        <v>24.301075268817204</v>
      </c>
    </row>
    <row r="46" spans="1:10" ht="14.25">
      <c r="A46" s="10" t="s">
        <v>37</v>
      </c>
      <c r="B46" s="3">
        <v>5507</v>
      </c>
      <c r="C46" s="3">
        <v>93</v>
      </c>
      <c r="D46" s="3">
        <v>5600</v>
      </c>
      <c r="E46" s="3">
        <v>4522</v>
      </c>
      <c r="F46" s="3">
        <v>82</v>
      </c>
      <c r="G46" s="3">
        <v>4604</v>
      </c>
      <c r="H46" s="4">
        <f t="shared" si="1"/>
        <v>-17.886326493553657</v>
      </c>
      <c r="I46" s="4">
        <f t="shared" si="2"/>
        <v>-11.827956989247312</v>
      </c>
      <c r="J46" s="5">
        <f t="shared" si="3"/>
        <v>-17.785714285714285</v>
      </c>
    </row>
    <row r="47" spans="1:10" ht="14.25">
      <c r="A47" s="6" t="s">
        <v>38</v>
      </c>
      <c r="B47" s="7">
        <v>2322</v>
      </c>
      <c r="C47" s="7">
        <v>7</v>
      </c>
      <c r="D47" s="7">
        <v>2329</v>
      </c>
      <c r="E47" s="7">
        <v>2768</v>
      </c>
      <c r="F47" s="7">
        <v>40</v>
      </c>
      <c r="G47" s="7">
        <v>2808</v>
      </c>
      <c r="H47" s="8">
        <f t="shared" si="1"/>
        <v>19.20757967269595</v>
      </c>
      <c r="I47" s="8">
        <f t="shared" si="2"/>
        <v>471.42857142857144</v>
      </c>
      <c r="J47" s="9">
        <f t="shared" si="3"/>
        <v>20.56676685272649</v>
      </c>
    </row>
    <row r="48" spans="1:10" ht="14.25">
      <c r="A48" s="10" t="s">
        <v>68</v>
      </c>
      <c r="B48" s="3">
        <v>224</v>
      </c>
      <c r="C48" s="3">
        <v>6</v>
      </c>
      <c r="D48" s="3">
        <v>230</v>
      </c>
      <c r="E48" s="3">
        <v>2722</v>
      </c>
      <c r="F48" s="3">
        <v>32</v>
      </c>
      <c r="G48" s="3">
        <v>2754</v>
      </c>
      <c r="H48" s="4">
        <f t="shared" si="1"/>
        <v>1115.1785714285713</v>
      </c>
      <c r="I48" s="4">
        <f t="shared" si="2"/>
        <v>433.3333333333333</v>
      </c>
      <c r="J48" s="5">
        <f t="shared" si="3"/>
        <v>1097.391304347826</v>
      </c>
    </row>
    <row r="49" spans="1:10" ht="14.25">
      <c r="A49" s="6" t="s">
        <v>39</v>
      </c>
      <c r="B49" s="7">
        <v>4905</v>
      </c>
      <c r="C49" s="7">
        <v>465</v>
      </c>
      <c r="D49" s="7">
        <v>5370</v>
      </c>
      <c r="E49" s="7">
        <v>4990</v>
      </c>
      <c r="F49" s="7">
        <v>418</v>
      </c>
      <c r="G49" s="7">
        <v>5408</v>
      </c>
      <c r="H49" s="8">
        <f t="shared" si="1"/>
        <v>1.7329255861365953</v>
      </c>
      <c r="I49" s="8">
        <f t="shared" si="2"/>
        <v>-10.10752688172043</v>
      </c>
      <c r="J49" s="9">
        <f t="shared" si="3"/>
        <v>0.707635009310987</v>
      </c>
    </row>
    <row r="50" spans="1:10" ht="14.25">
      <c r="A50" s="10" t="s">
        <v>40</v>
      </c>
      <c r="B50" s="3">
        <v>180</v>
      </c>
      <c r="C50" s="3">
        <v>0</v>
      </c>
      <c r="D50" s="3">
        <v>180</v>
      </c>
      <c r="E50" s="3">
        <v>214</v>
      </c>
      <c r="F50" s="3">
        <v>0</v>
      </c>
      <c r="G50" s="3">
        <v>214</v>
      </c>
      <c r="H50" s="4">
        <f t="shared" si="1"/>
        <v>18.88888888888889</v>
      </c>
      <c r="I50" s="4">
        <f t="shared" si="2"/>
        <v>0</v>
      </c>
      <c r="J50" s="5">
        <f t="shared" si="3"/>
        <v>18.88888888888889</v>
      </c>
    </row>
    <row r="51" spans="1:10" ht="14.25">
      <c r="A51" s="6" t="s">
        <v>41</v>
      </c>
      <c r="B51" s="7">
        <v>293</v>
      </c>
      <c r="C51" s="7">
        <v>2</v>
      </c>
      <c r="D51" s="7">
        <v>295</v>
      </c>
      <c r="E51" s="7">
        <v>428</v>
      </c>
      <c r="F51" s="7">
        <v>2</v>
      </c>
      <c r="G51" s="7">
        <v>430</v>
      </c>
      <c r="H51" s="8">
        <f t="shared" si="1"/>
        <v>46.075085324232084</v>
      </c>
      <c r="I51" s="8">
        <f t="shared" si="2"/>
        <v>0</v>
      </c>
      <c r="J51" s="9">
        <f t="shared" si="3"/>
        <v>45.76271186440678</v>
      </c>
    </row>
    <row r="52" spans="1:10" ht="14.25">
      <c r="A52" s="10" t="s">
        <v>42</v>
      </c>
      <c r="B52" s="3">
        <v>1206</v>
      </c>
      <c r="C52" s="3">
        <v>15</v>
      </c>
      <c r="D52" s="3">
        <v>1221</v>
      </c>
      <c r="E52" s="3">
        <v>1335</v>
      </c>
      <c r="F52" s="3">
        <v>22</v>
      </c>
      <c r="G52" s="3">
        <v>1357</v>
      </c>
      <c r="H52" s="4">
        <f t="shared" si="1"/>
        <v>10.696517412935323</v>
      </c>
      <c r="I52" s="4">
        <f t="shared" si="2"/>
        <v>46.666666666666664</v>
      </c>
      <c r="J52" s="5">
        <f t="shared" si="3"/>
        <v>11.138411138411138</v>
      </c>
    </row>
    <row r="53" spans="1:10" ht="14.25">
      <c r="A53" s="6" t="s">
        <v>69</v>
      </c>
      <c r="B53" s="7">
        <v>1988</v>
      </c>
      <c r="C53" s="7">
        <v>2</v>
      </c>
      <c r="D53" s="7">
        <v>1990</v>
      </c>
      <c r="E53" s="7">
        <v>3449</v>
      </c>
      <c r="F53" s="7">
        <v>106</v>
      </c>
      <c r="G53" s="7">
        <v>3555</v>
      </c>
      <c r="H53" s="8">
        <f t="shared" si="1"/>
        <v>73.49094567404426</v>
      </c>
      <c r="I53" s="8">
        <f t="shared" si="2"/>
        <v>5200</v>
      </c>
      <c r="J53" s="9">
        <f t="shared" si="3"/>
        <v>78.64321608040201</v>
      </c>
    </row>
    <row r="54" spans="1:10" ht="14.25">
      <c r="A54" s="10" t="s">
        <v>43</v>
      </c>
      <c r="B54" s="3">
        <v>1652</v>
      </c>
      <c r="C54" s="3">
        <v>0</v>
      </c>
      <c r="D54" s="3">
        <v>1652</v>
      </c>
      <c r="E54" s="3">
        <v>2282</v>
      </c>
      <c r="F54" s="3">
        <v>1</v>
      </c>
      <c r="G54" s="3">
        <v>2283</v>
      </c>
      <c r="H54" s="4">
        <f t="shared" si="1"/>
        <v>38.13559322033898</v>
      </c>
      <c r="I54" s="4">
        <f t="shared" si="2"/>
        <v>0</v>
      </c>
      <c r="J54" s="5">
        <f t="shared" si="3"/>
        <v>38.196125907990314</v>
      </c>
    </row>
    <row r="55" spans="1:10" ht="14.25">
      <c r="A55" s="6" t="s">
        <v>61</v>
      </c>
      <c r="B55" s="7">
        <v>8795</v>
      </c>
      <c r="C55" s="7">
        <v>231</v>
      </c>
      <c r="D55" s="7">
        <v>9026</v>
      </c>
      <c r="E55" s="7">
        <v>9938</v>
      </c>
      <c r="F55" s="7">
        <v>251</v>
      </c>
      <c r="G55" s="7">
        <v>10189</v>
      </c>
      <c r="H55" s="8">
        <f t="shared" si="1"/>
        <v>12.996020466173963</v>
      </c>
      <c r="I55" s="8">
        <f t="shared" si="2"/>
        <v>8.658008658008658</v>
      </c>
      <c r="J55" s="9">
        <f t="shared" si="3"/>
        <v>12.88499889208952</v>
      </c>
    </row>
    <row r="56" spans="1:10" ht="14.25">
      <c r="A56" s="10" t="s">
        <v>44</v>
      </c>
      <c r="B56" s="3">
        <v>373</v>
      </c>
      <c r="C56" s="3">
        <v>0</v>
      </c>
      <c r="D56" s="3">
        <v>373</v>
      </c>
      <c r="E56" s="3">
        <v>477</v>
      </c>
      <c r="F56" s="3">
        <v>9</v>
      </c>
      <c r="G56" s="3">
        <v>486</v>
      </c>
      <c r="H56" s="4">
        <f t="shared" si="1"/>
        <v>27.882037533512065</v>
      </c>
      <c r="I56" s="4">
        <f t="shared" si="2"/>
        <v>0</v>
      </c>
      <c r="J56" s="5">
        <f t="shared" si="3"/>
        <v>30.29490616621984</v>
      </c>
    </row>
    <row r="57" spans="1:10" ht="14.25">
      <c r="A57" s="6" t="s">
        <v>45</v>
      </c>
      <c r="B57" s="7">
        <v>2048</v>
      </c>
      <c r="C57" s="7">
        <v>3</v>
      </c>
      <c r="D57" s="7">
        <v>2051</v>
      </c>
      <c r="E57" s="7">
        <v>1086</v>
      </c>
      <c r="F57" s="7">
        <v>0</v>
      </c>
      <c r="G57" s="7">
        <v>1086</v>
      </c>
      <c r="H57" s="8">
        <f t="shared" si="1"/>
        <v>-46.97265625</v>
      </c>
      <c r="I57" s="8">
        <f t="shared" si="2"/>
        <v>-100</v>
      </c>
      <c r="J57" s="9">
        <f t="shared" si="3"/>
        <v>-47.05021940516821</v>
      </c>
    </row>
    <row r="58" spans="1:10" ht="14.25">
      <c r="A58" s="10" t="s">
        <v>46</v>
      </c>
      <c r="B58" s="3">
        <v>4923</v>
      </c>
      <c r="C58" s="3">
        <v>29</v>
      </c>
      <c r="D58" s="3">
        <v>4952</v>
      </c>
      <c r="E58" s="3">
        <v>6538</v>
      </c>
      <c r="F58" s="3">
        <v>18</v>
      </c>
      <c r="G58" s="3">
        <v>6556</v>
      </c>
      <c r="H58" s="4">
        <f t="shared" si="1"/>
        <v>32.805200081251265</v>
      </c>
      <c r="I58" s="4">
        <f t="shared" si="2"/>
        <v>-37.93103448275862</v>
      </c>
      <c r="J58" s="5">
        <f t="shared" si="3"/>
        <v>32.390953150242325</v>
      </c>
    </row>
    <row r="59" spans="1:10" ht="14.25">
      <c r="A59" s="6" t="s">
        <v>75</v>
      </c>
      <c r="B59" s="7">
        <v>299</v>
      </c>
      <c r="C59" s="7">
        <v>34</v>
      </c>
      <c r="D59" s="7">
        <v>333</v>
      </c>
      <c r="E59" s="7">
        <v>375</v>
      </c>
      <c r="F59" s="7">
        <v>66</v>
      </c>
      <c r="G59" s="7">
        <v>441</v>
      </c>
      <c r="H59" s="8">
        <f t="shared" si="1"/>
        <v>25.418060200668897</v>
      </c>
      <c r="I59" s="8">
        <f t="shared" si="2"/>
        <v>94.11764705882352</v>
      </c>
      <c r="J59" s="9">
        <f t="shared" si="3"/>
        <v>32.432432432432435</v>
      </c>
    </row>
    <row r="60" spans="1:10" ht="14.25">
      <c r="A60" s="10" t="s">
        <v>76</v>
      </c>
      <c r="B60" s="3">
        <v>134</v>
      </c>
      <c r="C60" s="3">
        <v>145</v>
      </c>
      <c r="D60" s="3">
        <v>279</v>
      </c>
      <c r="E60" s="3">
        <v>212</v>
      </c>
      <c r="F60" s="3">
        <v>191</v>
      </c>
      <c r="G60" s="3">
        <v>403</v>
      </c>
      <c r="H60" s="4">
        <f t="shared" si="1"/>
        <v>58.2089552238806</v>
      </c>
      <c r="I60" s="4">
        <f t="shared" si="2"/>
        <v>31.724137931034484</v>
      </c>
      <c r="J60" s="5">
        <f t="shared" si="3"/>
        <v>44.44444444444444</v>
      </c>
    </row>
    <row r="61" spans="1:11" ht="14.25">
      <c r="A61" s="11" t="s">
        <v>47</v>
      </c>
      <c r="B61" s="12">
        <f>B62-SUM(B6+B10+B20+B32+B59+B60+B5)</f>
        <v>196541</v>
      </c>
      <c r="C61" s="12">
        <f>C62-SUM(C6+C10+C20+C32+C59+C60+C5)</f>
        <v>61904</v>
      </c>
      <c r="D61" s="12">
        <f>D62-SUM(D6+D10+D20+D32+D59+D60+D5)</f>
        <v>258445</v>
      </c>
      <c r="E61" s="12">
        <f>E62-SUM(E6+E10+E20+E32+E59+E60+E5)</f>
        <v>224925</v>
      </c>
      <c r="F61" s="12">
        <f>F62-SUM(F6+F10+F20+F32+F59+F60+F5)</f>
        <v>75339</v>
      </c>
      <c r="G61" s="12">
        <f>G62-SUM(G6+G10+G20+G32+G59+G60+G5)</f>
        <v>300264</v>
      </c>
      <c r="H61" s="13">
        <f>+_xlfn.IFERROR(((E61-B61)/B61)*100,0)</f>
        <v>14.441770419403586</v>
      </c>
      <c r="I61" s="13">
        <f>+_xlfn.IFERROR(((F61-C61)/C61)*100,0)</f>
        <v>21.70295942103903</v>
      </c>
      <c r="J61" s="35">
        <f>+_xlfn.IFERROR(((G61-D61)/D61)*100,0)</f>
        <v>16.181005629824526</v>
      </c>
      <c r="K61" s="36"/>
    </row>
    <row r="62" spans="1:10" ht="14.25">
      <c r="A62" s="14" t="s">
        <v>48</v>
      </c>
      <c r="B62" s="15">
        <f>SUM(B4:B60)</f>
        <v>288786</v>
      </c>
      <c r="C62" s="15">
        <f>SUM(C4:C60)</f>
        <v>213755</v>
      </c>
      <c r="D62" s="15">
        <f>SUM(D4:D60)</f>
        <v>502541</v>
      </c>
      <c r="E62" s="15">
        <f>SUM(E4:E60)</f>
        <v>335728</v>
      </c>
      <c r="F62" s="15">
        <f>SUM(F4:F60)</f>
        <v>269798</v>
      </c>
      <c r="G62" s="15">
        <f>SUM(G4:G60)</f>
        <v>605526</v>
      </c>
      <c r="H62" s="16">
        <f>+_xlfn.IFERROR(((E62-B62)/B62)*100,0)</f>
        <v>16.254943106660296</v>
      </c>
      <c r="I62" s="16">
        <f>+_xlfn.IFERROR(((F62-C62)/C62)*100,0)</f>
        <v>26.21833407405675</v>
      </c>
      <c r="J62" s="17">
        <f>+_xlfn.IFERROR(((G62-D62)/D62)*100,0)</f>
        <v>20.492855309318045</v>
      </c>
    </row>
    <row r="63" spans="1:10" ht="15" thickBot="1">
      <c r="A63" s="18" t="s">
        <v>49</v>
      </c>
      <c r="B63" s="19"/>
      <c r="C63" s="19"/>
      <c r="D63" s="19">
        <v>140189</v>
      </c>
      <c r="E63" s="19"/>
      <c r="F63" s="19"/>
      <c r="G63" s="19">
        <v>180517</v>
      </c>
      <c r="H63" s="70">
        <f>+_xlfn.IFERROR(((G63-D63)/D63)*100,0)</f>
        <v>28.766878999065547</v>
      </c>
      <c r="I63" s="70"/>
      <c r="J63" s="71"/>
    </row>
    <row r="64" spans="1:10" ht="14.25">
      <c r="A64" s="14" t="s">
        <v>50</v>
      </c>
      <c r="B64" s="34"/>
      <c r="C64" s="34"/>
      <c r="D64" s="34">
        <f>+D62+D63</f>
        <v>642730</v>
      </c>
      <c r="E64" s="34"/>
      <c r="F64" s="34"/>
      <c r="G64" s="34">
        <f>+G62+G63</f>
        <v>786043</v>
      </c>
      <c r="H64" s="72">
        <f>+_xlfn.IFERROR(((G64-D64)/D64)*100,0)</f>
        <v>22.297543291895508</v>
      </c>
      <c r="I64" s="72"/>
      <c r="J64" s="73"/>
    </row>
    <row r="65" spans="1:10" ht="14.25">
      <c r="A65" s="55"/>
      <c r="B65" s="56"/>
      <c r="C65" s="56"/>
      <c r="D65" s="56"/>
      <c r="E65" s="56"/>
      <c r="F65" s="56"/>
      <c r="G65" s="56"/>
      <c r="H65" s="56"/>
      <c r="I65" s="56"/>
      <c r="J65" s="57"/>
    </row>
    <row r="66" spans="1:10" ht="15" thickBot="1">
      <c r="A66" s="58"/>
      <c r="B66" s="59"/>
      <c r="C66" s="59"/>
      <c r="D66" s="59"/>
      <c r="E66" s="59"/>
      <c r="F66" s="59"/>
      <c r="G66" s="59"/>
      <c r="H66" s="59"/>
      <c r="I66" s="59"/>
      <c r="J66" s="60"/>
    </row>
    <row r="67" spans="1:10" ht="48.75" customHeight="1">
      <c r="A67" s="61" t="s">
        <v>62</v>
      </c>
      <c r="B67" s="61"/>
      <c r="C67" s="61"/>
      <c r="D67" s="61"/>
      <c r="E67" s="61"/>
      <c r="F67" s="61"/>
      <c r="G67" s="61"/>
      <c r="H67" s="61"/>
      <c r="I67" s="61"/>
      <c r="J67" s="61"/>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80" zoomScaleNormal="80" zoomScalePageLayoutView="0" workbookViewId="0" topLeftCell="A34">
      <selection activeCell="D72" sqref="D72:D73"/>
    </sheetView>
  </sheetViews>
  <sheetFormatPr defaultColWidth="9.140625" defaultRowHeight="15"/>
  <cols>
    <col min="1" max="1" width="34.00390625" style="0" bestFit="1" customWidth="1"/>
    <col min="2" max="10" width="14.28125" style="0" customWidth="1"/>
  </cols>
  <sheetData>
    <row r="1" spans="1:10" ht="24.75" customHeight="1">
      <c r="A1" s="62" t="s">
        <v>56</v>
      </c>
      <c r="B1" s="63"/>
      <c r="C1" s="63"/>
      <c r="D1" s="63"/>
      <c r="E1" s="63"/>
      <c r="F1" s="63"/>
      <c r="G1" s="63"/>
      <c r="H1" s="63"/>
      <c r="I1" s="63"/>
      <c r="J1" s="64"/>
    </row>
    <row r="2" spans="1:10" ht="27" customHeight="1">
      <c r="A2" s="76" t="s">
        <v>1</v>
      </c>
      <c r="B2" s="67" t="s">
        <v>86</v>
      </c>
      <c r="C2" s="67"/>
      <c r="D2" s="67"/>
      <c r="E2" s="67" t="s">
        <v>87</v>
      </c>
      <c r="F2" s="67"/>
      <c r="G2" s="67"/>
      <c r="H2" s="68" t="s">
        <v>65</v>
      </c>
      <c r="I2" s="68"/>
      <c r="J2" s="69"/>
    </row>
    <row r="3" spans="1:10" ht="14.25">
      <c r="A3" s="77"/>
      <c r="B3" s="1" t="s">
        <v>2</v>
      </c>
      <c r="C3" s="1" t="s">
        <v>3</v>
      </c>
      <c r="D3" s="1" t="s">
        <v>4</v>
      </c>
      <c r="E3" s="1" t="s">
        <v>2</v>
      </c>
      <c r="F3" s="1" t="s">
        <v>3</v>
      </c>
      <c r="G3" s="1" t="s">
        <v>4</v>
      </c>
      <c r="H3" s="1" t="s">
        <v>2</v>
      </c>
      <c r="I3" s="1" t="s">
        <v>3</v>
      </c>
      <c r="J3" s="2" t="s">
        <v>4</v>
      </c>
    </row>
    <row r="4" spans="1:10" ht="14.25">
      <c r="A4" s="10" t="s">
        <v>5</v>
      </c>
      <c r="B4" s="3">
        <v>3</v>
      </c>
      <c r="C4" s="3">
        <v>1319</v>
      </c>
      <c r="D4" s="3">
        <v>1322</v>
      </c>
      <c r="E4" s="3">
        <v>0</v>
      </c>
      <c r="F4" s="3">
        <v>0</v>
      </c>
      <c r="G4" s="3">
        <v>0</v>
      </c>
      <c r="H4" s="4">
        <f>+_xlfn.IFERROR(((E4-B4)/B4)*100,)</f>
        <v>-100</v>
      </c>
      <c r="I4" s="4">
        <f>+_xlfn.IFERROR(((F4-C4)/C4)*100,)</f>
        <v>-100</v>
      </c>
      <c r="J4" s="5">
        <f>+_xlfn.IFERROR(((G4-D4)/D4)*100,)</f>
        <v>-100</v>
      </c>
    </row>
    <row r="5" spans="1:10" ht="14.25">
      <c r="A5" s="6" t="s">
        <v>70</v>
      </c>
      <c r="B5" s="7">
        <v>38501</v>
      </c>
      <c r="C5" s="7">
        <v>109394</v>
      </c>
      <c r="D5" s="7">
        <v>147895</v>
      </c>
      <c r="E5" s="7">
        <v>49242</v>
      </c>
      <c r="F5" s="7">
        <v>144993</v>
      </c>
      <c r="G5" s="7">
        <v>194235</v>
      </c>
      <c r="H5" s="8">
        <f>+_xlfn.IFERROR(((E5-B5)/B5)*100,)</f>
        <v>27.897976675930497</v>
      </c>
      <c r="I5" s="8">
        <f>+_xlfn.IFERROR(((F5-C5)/C5)*100,)</f>
        <v>32.542004131853666</v>
      </c>
      <c r="J5" s="9">
        <f>+_xlfn.IFERROR(((G5-D5)/D5)*100,)</f>
        <v>31.33304033266845</v>
      </c>
    </row>
    <row r="6" spans="1:10" ht="14.25">
      <c r="A6" s="10" t="s">
        <v>71</v>
      </c>
      <c r="B6" s="3">
        <v>37780</v>
      </c>
      <c r="C6" s="3">
        <v>38020</v>
      </c>
      <c r="D6" s="3">
        <v>75800</v>
      </c>
      <c r="E6" s="3">
        <v>39631</v>
      </c>
      <c r="F6" s="3">
        <v>45021</v>
      </c>
      <c r="G6" s="3">
        <v>84652</v>
      </c>
      <c r="H6" s="4">
        <f aca="true" t="shared" si="0" ref="H6:H60">+_xlfn.IFERROR(((E6-B6)/B6)*100,)</f>
        <v>4.8994176813128645</v>
      </c>
      <c r="I6" s="4">
        <f aca="true" t="shared" si="1" ref="I6:I60">+_xlfn.IFERROR(((F6-C6)/C6)*100,)</f>
        <v>18.413992635455024</v>
      </c>
      <c r="J6" s="5">
        <f aca="true" t="shared" si="2" ref="J6:J60">+_xlfn.IFERROR(((G6-D6)/D6)*100,)</f>
        <v>11.678100263852242</v>
      </c>
    </row>
    <row r="7" spans="1:10" ht="14.25">
      <c r="A7" s="6" t="s">
        <v>6</v>
      </c>
      <c r="B7" s="7">
        <v>18412</v>
      </c>
      <c r="C7" s="7">
        <v>5189</v>
      </c>
      <c r="D7" s="7">
        <v>23601</v>
      </c>
      <c r="E7" s="7">
        <v>24044</v>
      </c>
      <c r="F7" s="7">
        <v>6464</v>
      </c>
      <c r="G7" s="7">
        <v>30508</v>
      </c>
      <c r="H7" s="8">
        <f t="shared" si="0"/>
        <v>30.588746469693678</v>
      </c>
      <c r="I7" s="8">
        <f t="shared" si="1"/>
        <v>24.571208325303527</v>
      </c>
      <c r="J7" s="9">
        <f t="shared" si="2"/>
        <v>29.265709080123724</v>
      </c>
    </row>
    <row r="8" spans="1:10" ht="14.25">
      <c r="A8" s="10" t="s">
        <v>7</v>
      </c>
      <c r="B8" s="3">
        <v>14815</v>
      </c>
      <c r="C8" s="3">
        <v>6562</v>
      </c>
      <c r="D8" s="3">
        <v>21377</v>
      </c>
      <c r="E8" s="3">
        <v>15691</v>
      </c>
      <c r="F8" s="3">
        <v>7362</v>
      </c>
      <c r="G8" s="3">
        <v>23053</v>
      </c>
      <c r="H8" s="4">
        <f t="shared" si="0"/>
        <v>5.9129260884238946</v>
      </c>
      <c r="I8" s="4">
        <f t="shared" si="1"/>
        <v>12.1914050594331</v>
      </c>
      <c r="J8" s="5">
        <f t="shared" si="2"/>
        <v>7.840202086354493</v>
      </c>
    </row>
    <row r="9" spans="1:10" ht="14.25">
      <c r="A9" s="6" t="s">
        <v>8</v>
      </c>
      <c r="B9" s="7">
        <v>13387</v>
      </c>
      <c r="C9" s="7">
        <v>28138</v>
      </c>
      <c r="D9" s="7">
        <v>41525</v>
      </c>
      <c r="E9" s="7">
        <v>14824</v>
      </c>
      <c r="F9" s="7">
        <v>40235</v>
      </c>
      <c r="G9" s="7">
        <v>55059</v>
      </c>
      <c r="H9" s="8">
        <f t="shared" si="0"/>
        <v>10.734294464779264</v>
      </c>
      <c r="I9" s="8">
        <f t="shared" si="1"/>
        <v>42.99168384391215</v>
      </c>
      <c r="J9" s="9">
        <f t="shared" si="2"/>
        <v>32.59241420830825</v>
      </c>
    </row>
    <row r="10" spans="1:10" ht="14.25">
      <c r="A10" s="10" t="s">
        <v>72</v>
      </c>
      <c r="B10" s="3">
        <v>1052</v>
      </c>
      <c r="C10" s="3">
        <v>549</v>
      </c>
      <c r="D10" s="3">
        <v>1601</v>
      </c>
      <c r="E10" s="3">
        <v>1381</v>
      </c>
      <c r="F10" s="3">
        <v>495</v>
      </c>
      <c r="G10" s="3">
        <v>1876</v>
      </c>
      <c r="H10" s="4">
        <f t="shared" si="0"/>
        <v>31.273764258555133</v>
      </c>
      <c r="I10" s="4">
        <f t="shared" si="1"/>
        <v>-9.836065573770492</v>
      </c>
      <c r="J10" s="5">
        <f t="shared" si="2"/>
        <v>17.17676452217364</v>
      </c>
    </row>
    <row r="11" spans="1:10" ht="14.25">
      <c r="A11" s="6" t="s">
        <v>9</v>
      </c>
      <c r="B11" s="7">
        <v>2888</v>
      </c>
      <c r="C11" s="7">
        <v>2980</v>
      </c>
      <c r="D11" s="7">
        <v>5868</v>
      </c>
      <c r="E11" s="7">
        <v>3375</v>
      </c>
      <c r="F11" s="7">
        <v>3921</v>
      </c>
      <c r="G11" s="7">
        <v>7296</v>
      </c>
      <c r="H11" s="8">
        <f t="shared" si="0"/>
        <v>16.86288088642659</v>
      </c>
      <c r="I11" s="8">
        <f t="shared" si="1"/>
        <v>31.57718120805369</v>
      </c>
      <c r="J11" s="9">
        <f t="shared" si="2"/>
        <v>24.335378323108383</v>
      </c>
    </row>
    <row r="12" spans="1:10" ht="14.25">
      <c r="A12" s="10" t="s">
        <v>10</v>
      </c>
      <c r="B12" s="3">
        <v>3694</v>
      </c>
      <c r="C12" s="3">
        <v>1590</v>
      </c>
      <c r="D12" s="3">
        <v>5284</v>
      </c>
      <c r="E12" s="3">
        <v>4020</v>
      </c>
      <c r="F12" s="3">
        <v>1611</v>
      </c>
      <c r="G12" s="3">
        <v>5631</v>
      </c>
      <c r="H12" s="4">
        <f t="shared" si="0"/>
        <v>8.825121819166215</v>
      </c>
      <c r="I12" s="4">
        <f t="shared" si="1"/>
        <v>1.3207547169811322</v>
      </c>
      <c r="J12" s="5">
        <f t="shared" si="2"/>
        <v>6.566994700984102</v>
      </c>
    </row>
    <row r="13" spans="1:10" ht="14.25">
      <c r="A13" s="6" t="s">
        <v>11</v>
      </c>
      <c r="B13" s="7">
        <v>8247</v>
      </c>
      <c r="C13" s="7">
        <v>2572</v>
      </c>
      <c r="D13" s="7">
        <v>10819</v>
      </c>
      <c r="E13" s="7">
        <v>9292</v>
      </c>
      <c r="F13" s="7">
        <v>1941</v>
      </c>
      <c r="G13" s="7">
        <v>11233</v>
      </c>
      <c r="H13" s="8">
        <f t="shared" si="0"/>
        <v>12.671274402813143</v>
      </c>
      <c r="I13" s="8">
        <f t="shared" si="1"/>
        <v>-24.53343701399689</v>
      </c>
      <c r="J13" s="9">
        <f t="shared" si="2"/>
        <v>3.8266013494777704</v>
      </c>
    </row>
    <row r="14" spans="1:10" ht="14.25">
      <c r="A14" s="10" t="s">
        <v>12</v>
      </c>
      <c r="B14" s="3">
        <v>6136</v>
      </c>
      <c r="C14" s="3">
        <v>501</v>
      </c>
      <c r="D14" s="3">
        <v>6637</v>
      </c>
      <c r="E14" s="3">
        <v>6694</v>
      </c>
      <c r="F14" s="3">
        <v>741</v>
      </c>
      <c r="G14" s="3">
        <v>7435</v>
      </c>
      <c r="H14" s="4">
        <f t="shared" si="0"/>
        <v>9.09387222946545</v>
      </c>
      <c r="I14" s="4">
        <f t="shared" si="1"/>
        <v>47.90419161676647</v>
      </c>
      <c r="J14" s="5">
        <f t="shared" si="2"/>
        <v>12.02350459544975</v>
      </c>
    </row>
    <row r="15" spans="1:10" ht="14.25">
      <c r="A15" s="6" t="s">
        <v>13</v>
      </c>
      <c r="B15" s="7">
        <v>2280</v>
      </c>
      <c r="C15" s="7">
        <v>21</v>
      </c>
      <c r="D15" s="7">
        <v>2301</v>
      </c>
      <c r="E15" s="7">
        <v>2676</v>
      </c>
      <c r="F15" s="7">
        <v>24</v>
      </c>
      <c r="G15" s="7">
        <v>2700</v>
      </c>
      <c r="H15" s="8">
        <f t="shared" si="0"/>
        <v>17.36842105263158</v>
      </c>
      <c r="I15" s="8">
        <f t="shared" si="1"/>
        <v>14.285714285714285</v>
      </c>
      <c r="J15" s="9">
        <f t="shared" si="2"/>
        <v>17.340286831812254</v>
      </c>
    </row>
    <row r="16" spans="1:10" ht="14.25">
      <c r="A16" s="10" t="s">
        <v>14</v>
      </c>
      <c r="B16" s="3">
        <v>5126</v>
      </c>
      <c r="C16" s="3">
        <v>703</v>
      </c>
      <c r="D16" s="3">
        <v>5829</v>
      </c>
      <c r="E16" s="3">
        <v>5544</v>
      </c>
      <c r="F16" s="3">
        <v>603</v>
      </c>
      <c r="G16" s="3">
        <v>6147</v>
      </c>
      <c r="H16" s="4">
        <f t="shared" si="0"/>
        <v>8.15450643776824</v>
      </c>
      <c r="I16" s="4">
        <f t="shared" si="1"/>
        <v>-14.224751066856332</v>
      </c>
      <c r="J16" s="5">
        <f t="shared" si="2"/>
        <v>5.455481214616572</v>
      </c>
    </row>
    <row r="17" spans="1:10" ht="14.25">
      <c r="A17" s="6" t="s">
        <v>15</v>
      </c>
      <c r="B17" s="7">
        <v>471</v>
      </c>
      <c r="C17" s="7">
        <v>0</v>
      </c>
      <c r="D17" s="7">
        <v>471</v>
      </c>
      <c r="E17" s="7">
        <v>695</v>
      </c>
      <c r="F17" s="7">
        <v>2</v>
      </c>
      <c r="G17" s="7">
        <v>697</v>
      </c>
      <c r="H17" s="8">
        <f t="shared" si="0"/>
        <v>47.5583864118896</v>
      </c>
      <c r="I17" s="8">
        <f t="shared" si="1"/>
        <v>0</v>
      </c>
      <c r="J17" s="9">
        <f t="shared" si="2"/>
        <v>47.983014861995755</v>
      </c>
    </row>
    <row r="18" spans="1:10" ht="14.25">
      <c r="A18" s="10" t="s">
        <v>16</v>
      </c>
      <c r="B18" s="3">
        <v>479</v>
      </c>
      <c r="C18" s="3">
        <v>7</v>
      </c>
      <c r="D18" s="3">
        <v>486</v>
      </c>
      <c r="E18" s="3">
        <v>804</v>
      </c>
      <c r="F18" s="3">
        <v>11</v>
      </c>
      <c r="G18" s="3">
        <v>815</v>
      </c>
      <c r="H18" s="4">
        <f t="shared" si="0"/>
        <v>67.84968684759917</v>
      </c>
      <c r="I18" s="4">
        <f t="shared" si="1"/>
        <v>57.14285714285714</v>
      </c>
      <c r="J18" s="5">
        <f t="shared" si="2"/>
        <v>67.6954732510288</v>
      </c>
    </row>
    <row r="19" spans="1:10" ht="14.25">
      <c r="A19" s="6" t="s">
        <v>17</v>
      </c>
      <c r="B19" s="7">
        <v>257</v>
      </c>
      <c r="C19" s="7">
        <v>20</v>
      </c>
      <c r="D19" s="7">
        <v>277</v>
      </c>
      <c r="E19" s="7">
        <v>376</v>
      </c>
      <c r="F19" s="7">
        <v>18</v>
      </c>
      <c r="G19" s="7">
        <v>394</v>
      </c>
      <c r="H19" s="8">
        <f t="shared" si="0"/>
        <v>46.30350194552529</v>
      </c>
      <c r="I19" s="8">
        <f t="shared" si="1"/>
        <v>-10</v>
      </c>
      <c r="J19" s="9">
        <f t="shared" si="2"/>
        <v>42.238267148014444</v>
      </c>
    </row>
    <row r="20" spans="1:10" ht="14.25">
      <c r="A20" s="10" t="s">
        <v>73</v>
      </c>
      <c r="B20" s="3">
        <v>0</v>
      </c>
      <c r="C20" s="3">
        <v>0</v>
      </c>
      <c r="D20" s="3">
        <v>0</v>
      </c>
      <c r="E20" s="3">
        <v>0</v>
      </c>
      <c r="F20" s="3">
        <v>0</v>
      </c>
      <c r="G20" s="3">
        <v>0</v>
      </c>
      <c r="H20" s="4">
        <f t="shared" si="0"/>
        <v>0</v>
      </c>
      <c r="I20" s="4">
        <f t="shared" si="1"/>
        <v>0</v>
      </c>
      <c r="J20" s="5">
        <f t="shared" si="2"/>
        <v>0</v>
      </c>
    </row>
    <row r="21" spans="1:10" ht="14.25">
      <c r="A21" s="6" t="s">
        <v>18</v>
      </c>
      <c r="B21" s="7">
        <v>606</v>
      </c>
      <c r="C21" s="7">
        <v>0</v>
      </c>
      <c r="D21" s="7">
        <v>606</v>
      </c>
      <c r="E21" s="7">
        <v>559</v>
      </c>
      <c r="F21" s="7">
        <v>27</v>
      </c>
      <c r="G21" s="7">
        <v>586</v>
      </c>
      <c r="H21" s="8">
        <f t="shared" si="0"/>
        <v>-7.755775577557755</v>
      </c>
      <c r="I21" s="8">
        <f t="shared" si="1"/>
        <v>0</v>
      </c>
      <c r="J21" s="9">
        <f t="shared" si="2"/>
        <v>-3.3003300330033</v>
      </c>
    </row>
    <row r="22" spans="1:10" ht="14.25">
      <c r="A22" s="10" t="s">
        <v>19</v>
      </c>
      <c r="B22" s="3">
        <v>0</v>
      </c>
      <c r="C22" s="3">
        <v>0</v>
      </c>
      <c r="D22" s="3">
        <v>0</v>
      </c>
      <c r="E22" s="3">
        <v>0</v>
      </c>
      <c r="F22" s="3">
        <v>0</v>
      </c>
      <c r="G22" s="3">
        <v>0</v>
      </c>
      <c r="H22" s="4">
        <f t="shared" si="0"/>
        <v>0</v>
      </c>
      <c r="I22" s="4">
        <f t="shared" si="1"/>
        <v>0</v>
      </c>
      <c r="J22" s="5">
        <f t="shared" si="2"/>
        <v>0</v>
      </c>
    </row>
    <row r="23" spans="1:10" ht="14.25">
      <c r="A23" s="6" t="s">
        <v>20</v>
      </c>
      <c r="B23" s="7">
        <v>1059</v>
      </c>
      <c r="C23" s="7">
        <v>0</v>
      </c>
      <c r="D23" s="7">
        <v>1059</v>
      </c>
      <c r="E23" s="7">
        <v>1492</v>
      </c>
      <c r="F23" s="7">
        <v>6</v>
      </c>
      <c r="G23" s="7">
        <v>1498</v>
      </c>
      <c r="H23" s="8">
        <f t="shared" si="0"/>
        <v>40.8876298394712</v>
      </c>
      <c r="I23" s="8">
        <f t="shared" si="1"/>
        <v>0</v>
      </c>
      <c r="J23" s="9">
        <f t="shared" si="2"/>
        <v>41.45420207743154</v>
      </c>
    </row>
    <row r="24" spans="1:10" ht="14.25">
      <c r="A24" s="10" t="s">
        <v>21</v>
      </c>
      <c r="B24" s="3">
        <v>343</v>
      </c>
      <c r="C24" s="3">
        <v>0</v>
      </c>
      <c r="D24" s="3">
        <v>343</v>
      </c>
      <c r="E24" s="3">
        <v>535</v>
      </c>
      <c r="F24" s="3">
        <v>0</v>
      </c>
      <c r="G24" s="3">
        <v>535</v>
      </c>
      <c r="H24" s="4">
        <f t="shared" si="0"/>
        <v>55.97667638483965</v>
      </c>
      <c r="I24" s="4">
        <f t="shared" si="1"/>
        <v>0</v>
      </c>
      <c r="J24" s="5">
        <f t="shared" si="2"/>
        <v>55.97667638483965</v>
      </c>
    </row>
    <row r="25" spans="1:10" ht="14.25">
      <c r="A25" s="6" t="s">
        <v>22</v>
      </c>
      <c r="B25" s="7">
        <v>254</v>
      </c>
      <c r="C25" s="7">
        <v>3</v>
      </c>
      <c r="D25" s="7">
        <v>257</v>
      </c>
      <c r="E25" s="7">
        <v>427</v>
      </c>
      <c r="F25" s="7">
        <v>77</v>
      </c>
      <c r="G25" s="7">
        <v>504</v>
      </c>
      <c r="H25" s="8">
        <f t="shared" si="0"/>
        <v>68.11023622047244</v>
      </c>
      <c r="I25" s="8">
        <f t="shared" si="1"/>
        <v>2466.666666666667</v>
      </c>
      <c r="J25" s="9">
        <f t="shared" si="2"/>
        <v>96.10894941634241</v>
      </c>
    </row>
    <row r="26" spans="1:10" ht="14.25">
      <c r="A26" s="10" t="s">
        <v>23</v>
      </c>
      <c r="B26" s="3">
        <v>275</v>
      </c>
      <c r="C26" s="3">
        <v>0</v>
      </c>
      <c r="D26" s="3">
        <v>275</v>
      </c>
      <c r="E26" s="3">
        <v>362</v>
      </c>
      <c r="F26" s="3">
        <v>3</v>
      </c>
      <c r="G26" s="3">
        <v>365</v>
      </c>
      <c r="H26" s="4">
        <f t="shared" si="0"/>
        <v>31.636363636363633</v>
      </c>
      <c r="I26" s="4">
        <f t="shared" si="1"/>
        <v>0</v>
      </c>
      <c r="J26" s="5">
        <f t="shared" si="2"/>
        <v>32.72727272727273</v>
      </c>
    </row>
    <row r="27" spans="1:10" ht="14.25">
      <c r="A27" s="6" t="s">
        <v>24</v>
      </c>
      <c r="B27" s="7">
        <v>0</v>
      </c>
      <c r="C27" s="7">
        <v>0</v>
      </c>
      <c r="D27" s="7">
        <v>0</v>
      </c>
      <c r="E27" s="7">
        <v>0</v>
      </c>
      <c r="F27" s="7">
        <v>0</v>
      </c>
      <c r="G27" s="7">
        <v>0</v>
      </c>
      <c r="H27" s="8">
        <f t="shared" si="0"/>
        <v>0</v>
      </c>
      <c r="I27" s="8">
        <f t="shared" si="1"/>
        <v>0</v>
      </c>
      <c r="J27" s="9">
        <f t="shared" si="2"/>
        <v>0</v>
      </c>
    </row>
    <row r="28" spans="1:10" ht="14.25">
      <c r="A28" s="10" t="s">
        <v>25</v>
      </c>
      <c r="B28" s="3">
        <v>1151</v>
      </c>
      <c r="C28" s="3">
        <v>125</v>
      </c>
      <c r="D28" s="3">
        <v>1276</v>
      </c>
      <c r="E28" s="3">
        <v>1254</v>
      </c>
      <c r="F28" s="3">
        <v>105</v>
      </c>
      <c r="G28" s="3">
        <v>1359</v>
      </c>
      <c r="H28" s="4">
        <f t="shared" si="0"/>
        <v>8.94874022589053</v>
      </c>
      <c r="I28" s="4">
        <f t="shared" si="1"/>
        <v>-16</v>
      </c>
      <c r="J28" s="5">
        <f t="shared" si="2"/>
        <v>6.5047021943573675</v>
      </c>
    </row>
    <row r="29" spans="1:10" ht="14.25">
      <c r="A29" s="6" t="s">
        <v>26</v>
      </c>
      <c r="B29" s="7">
        <v>3628</v>
      </c>
      <c r="C29" s="7">
        <v>220</v>
      </c>
      <c r="D29" s="7">
        <v>3848</v>
      </c>
      <c r="E29" s="7">
        <v>4602</v>
      </c>
      <c r="F29" s="7">
        <v>257</v>
      </c>
      <c r="G29" s="7">
        <v>4859</v>
      </c>
      <c r="H29" s="8">
        <f t="shared" si="0"/>
        <v>26.84674751929438</v>
      </c>
      <c r="I29" s="8">
        <f t="shared" si="1"/>
        <v>16.818181818181817</v>
      </c>
      <c r="J29" s="9">
        <f t="shared" si="2"/>
        <v>26.273388773388774</v>
      </c>
    </row>
    <row r="30" spans="1:10" ht="14.25">
      <c r="A30" s="10" t="s">
        <v>27</v>
      </c>
      <c r="B30" s="3">
        <v>1556</v>
      </c>
      <c r="C30" s="3">
        <v>50</v>
      </c>
      <c r="D30" s="3">
        <v>1606</v>
      </c>
      <c r="E30" s="3">
        <v>2086</v>
      </c>
      <c r="F30" s="3">
        <v>99</v>
      </c>
      <c r="G30" s="3">
        <v>2185</v>
      </c>
      <c r="H30" s="4">
        <f t="shared" si="0"/>
        <v>34.06169665809769</v>
      </c>
      <c r="I30" s="4">
        <f t="shared" si="1"/>
        <v>98</v>
      </c>
      <c r="J30" s="5">
        <f t="shared" si="2"/>
        <v>36.05230386052304</v>
      </c>
    </row>
    <row r="31" spans="1:10" ht="14.25">
      <c r="A31" s="6" t="s">
        <v>64</v>
      </c>
      <c r="B31" s="7">
        <v>752</v>
      </c>
      <c r="C31" s="7">
        <v>35</v>
      </c>
      <c r="D31" s="7">
        <v>787</v>
      </c>
      <c r="E31" s="7">
        <v>1071</v>
      </c>
      <c r="F31" s="7">
        <v>1</v>
      </c>
      <c r="G31" s="7">
        <v>1072</v>
      </c>
      <c r="H31" s="8">
        <f t="shared" si="0"/>
        <v>42.42021276595745</v>
      </c>
      <c r="I31" s="8">
        <f t="shared" si="1"/>
        <v>-97.14285714285714</v>
      </c>
      <c r="J31" s="9">
        <f t="shared" si="2"/>
        <v>36.213468869123254</v>
      </c>
    </row>
    <row r="32" spans="1:10" ht="14.25">
      <c r="A32" s="10" t="s">
        <v>74</v>
      </c>
      <c r="B32" s="3">
        <v>0</v>
      </c>
      <c r="C32" s="3">
        <v>117</v>
      </c>
      <c r="D32" s="3">
        <v>117</v>
      </c>
      <c r="E32" s="3">
        <v>0</v>
      </c>
      <c r="F32" s="3">
        <v>172</v>
      </c>
      <c r="G32" s="3">
        <v>172</v>
      </c>
      <c r="H32" s="4">
        <f t="shared" si="0"/>
        <v>0</v>
      </c>
      <c r="I32" s="4">
        <f t="shared" si="1"/>
        <v>47.008547008547005</v>
      </c>
      <c r="J32" s="5">
        <f t="shared" si="2"/>
        <v>47.008547008547005</v>
      </c>
    </row>
    <row r="33" spans="1:10" ht="14.25">
      <c r="A33" s="6" t="s">
        <v>60</v>
      </c>
      <c r="B33" s="7">
        <v>270</v>
      </c>
      <c r="C33" s="7">
        <v>0</v>
      </c>
      <c r="D33" s="7">
        <v>270</v>
      </c>
      <c r="E33" s="7">
        <v>428</v>
      </c>
      <c r="F33" s="7">
        <v>0</v>
      </c>
      <c r="G33" s="7">
        <v>428</v>
      </c>
      <c r="H33" s="8">
        <f t="shared" si="0"/>
        <v>58.51851851851851</v>
      </c>
      <c r="I33" s="8">
        <f t="shared" si="1"/>
        <v>0</v>
      </c>
      <c r="J33" s="9">
        <f t="shared" si="2"/>
        <v>58.51851851851851</v>
      </c>
    </row>
    <row r="34" spans="1:10" ht="14.25">
      <c r="A34" s="10" t="s">
        <v>28</v>
      </c>
      <c r="B34" s="3">
        <v>2445</v>
      </c>
      <c r="C34" s="3">
        <v>375</v>
      </c>
      <c r="D34" s="3">
        <v>2820</v>
      </c>
      <c r="E34" s="3">
        <v>784</v>
      </c>
      <c r="F34" s="3">
        <v>114</v>
      </c>
      <c r="G34" s="3">
        <v>898</v>
      </c>
      <c r="H34" s="4">
        <f t="shared" si="0"/>
        <v>-67.93456032719837</v>
      </c>
      <c r="I34" s="4">
        <f t="shared" si="1"/>
        <v>-69.6</v>
      </c>
      <c r="J34" s="5">
        <f t="shared" si="2"/>
        <v>-68.15602836879432</v>
      </c>
    </row>
    <row r="35" spans="1:10" ht="14.25">
      <c r="A35" s="6" t="s">
        <v>59</v>
      </c>
      <c r="B35" s="7">
        <v>432</v>
      </c>
      <c r="C35" s="7">
        <v>4</v>
      </c>
      <c r="D35" s="7">
        <v>436</v>
      </c>
      <c r="E35" s="7">
        <v>915</v>
      </c>
      <c r="F35" s="7">
        <v>2</v>
      </c>
      <c r="G35" s="7">
        <v>917</v>
      </c>
      <c r="H35" s="8">
        <f t="shared" si="0"/>
        <v>111.80555555555556</v>
      </c>
      <c r="I35" s="8">
        <f t="shared" si="1"/>
        <v>-50</v>
      </c>
      <c r="J35" s="9">
        <f t="shared" si="2"/>
        <v>110.3211009174312</v>
      </c>
    </row>
    <row r="36" spans="1:10" ht="14.25">
      <c r="A36" s="10" t="s">
        <v>29</v>
      </c>
      <c r="B36" s="3">
        <v>165</v>
      </c>
      <c r="C36" s="3">
        <v>22</v>
      </c>
      <c r="D36" s="3">
        <v>187</v>
      </c>
      <c r="E36" s="3">
        <v>247</v>
      </c>
      <c r="F36" s="3">
        <v>66</v>
      </c>
      <c r="G36" s="3">
        <v>313</v>
      </c>
      <c r="H36" s="4">
        <f t="shared" si="0"/>
        <v>49.696969696969695</v>
      </c>
      <c r="I36" s="4">
        <f t="shared" si="1"/>
        <v>200</v>
      </c>
      <c r="J36" s="5">
        <f t="shared" si="2"/>
        <v>67.37967914438502</v>
      </c>
    </row>
    <row r="37" spans="1:10" ht="14.25">
      <c r="A37" s="6" t="s">
        <v>30</v>
      </c>
      <c r="B37" s="7">
        <v>509</v>
      </c>
      <c r="C37" s="7">
        <v>0</v>
      </c>
      <c r="D37" s="7">
        <v>509</v>
      </c>
      <c r="E37" s="7">
        <v>809</v>
      </c>
      <c r="F37" s="7">
        <v>3</v>
      </c>
      <c r="G37" s="7">
        <v>812</v>
      </c>
      <c r="H37" s="8">
        <f t="shared" si="0"/>
        <v>58.93909626719057</v>
      </c>
      <c r="I37" s="8">
        <f t="shared" si="1"/>
        <v>0</v>
      </c>
      <c r="J37" s="9">
        <f t="shared" si="2"/>
        <v>59.52848722986247</v>
      </c>
    </row>
    <row r="38" spans="1:10" ht="14.25">
      <c r="A38" s="10" t="s">
        <v>31</v>
      </c>
      <c r="B38" s="3">
        <v>1276</v>
      </c>
      <c r="C38" s="3">
        <v>0</v>
      </c>
      <c r="D38" s="3">
        <v>1276</v>
      </c>
      <c r="E38" s="3">
        <v>1365</v>
      </c>
      <c r="F38" s="3">
        <v>0</v>
      </c>
      <c r="G38" s="3">
        <v>1365</v>
      </c>
      <c r="H38" s="4">
        <f t="shared" si="0"/>
        <v>6.974921630094045</v>
      </c>
      <c r="I38" s="4">
        <f t="shared" si="1"/>
        <v>0</v>
      </c>
      <c r="J38" s="5">
        <f t="shared" si="2"/>
        <v>6.974921630094045</v>
      </c>
    </row>
    <row r="39" spans="1:10" ht="14.25">
      <c r="A39" s="6" t="s">
        <v>32</v>
      </c>
      <c r="B39" s="7">
        <v>202</v>
      </c>
      <c r="C39" s="7">
        <v>0</v>
      </c>
      <c r="D39" s="7">
        <v>202</v>
      </c>
      <c r="E39" s="7">
        <v>275</v>
      </c>
      <c r="F39" s="7">
        <v>6</v>
      </c>
      <c r="G39" s="7">
        <v>281</v>
      </c>
      <c r="H39" s="8">
        <f t="shared" si="0"/>
        <v>36.13861386138614</v>
      </c>
      <c r="I39" s="8">
        <f t="shared" si="1"/>
        <v>0</v>
      </c>
      <c r="J39" s="9">
        <f t="shared" si="2"/>
        <v>39.10891089108911</v>
      </c>
    </row>
    <row r="40" spans="1:10" ht="14.25">
      <c r="A40" s="10" t="s">
        <v>33</v>
      </c>
      <c r="B40" s="3">
        <v>4259</v>
      </c>
      <c r="C40" s="3">
        <v>1182</v>
      </c>
      <c r="D40" s="3">
        <v>5441</v>
      </c>
      <c r="E40" s="3">
        <v>5018</v>
      </c>
      <c r="F40" s="3">
        <v>942</v>
      </c>
      <c r="G40" s="3">
        <v>5960</v>
      </c>
      <c r="H40" s="4">
        <f t="shared" si="0"/>
        <v>17.821084761681146</v>
      </c>
      <c r="I40" s="4">
        <f t="shared" si="1"/>
        <v>-20.304568527918782</v>
      </c>
      <c r="J40" s="5">
        <f t="shared" si="2"/>
        <v>9.53868774122404</v>
      </c>
    </row>
    <row r="41" spans="1:10" ht="14.25">
      <c r="A41" s="6" t="s">
        <v>34</v>
      </c>
      <c r="B41" s="7">
        <v>0</v>
      </c>
      <c r="C41" s="7">
        <v>0</v>
      </c>
      <c r="D41" s="7">
        <v>0</v>
      </c>
      <c r="E41" s="7">
        <v>0</v>
      </c>
      <c r="F41" s="7">
        <v>5</v>
      </c>
      <c r="G41" s="7">
        <v>5</v>
      </c>
      <c r="H41" s="8">
        <f t="shared" si="0"/>
        <v>0</v>
      </c>
      <c r="I41" s="8">
        <f t="shared" si="1"/>
        <v>0</v>
      </c>
      <c r="J41" s="9">
        <f t="shared" si="2"/>
        <v>0</v>
      </c>
    </row>
    <row r="42" spans="1:10" ht="14.25">
      <c r="A42" s="10" t="s">
        <v>35</v>
      </c>
      <c r="B42" s="3">
        <v>1867</v>
      </c>
      <c r="C42" s="3">
        <v>275</v>
      </c>
      <c r="D42" s="3">
        <v>2142</v>
      </c>
      <c r="E42" s="3">
        <v>2259</v>
      </c>
      <c r="F42" s="3">
        <v>312</v>
      </c>
      <c r="G42" s="3">
        <v>2571</v>
      </c>
      <c r="H42" s="4">
        <f t="shared" si="0"/>
        <v>20.9962506695233</v>
      </c>
      <c r="I42" s="4">
        <f t="shared" si="1"/>
        <v>13.454545454545455</v>
      </c>
      <c r="J42" s="5">
        <f t="shared" si="2"/>
        <v>20.028011204481793</v>
      </c>
    </row>
    <row r="43" spans="1:10" ht="14.25">
      <c r="A43" s="6" t="s">
        <v>36</v>
      </c>
      <c r="B43" s="7">
        <v>1668</v>
      </c>
      <c r="C43" s="7">
        <v>9</v>
      </c>
      <c r="D43" s="7">
        <v>1677</v>
      </c>
      <c r="E43" s="7">
        <v>1853</v>
      </c>
      <c r="F43" s="7">
        <v>7</v>
      </c>
      <c r="G43" s="7">
        <v>1860</v>
      </c>
      <c r="H43" s="41">
        <f t="shared" si="0"/>
        <v>11.091127098321344</v>
      </c>
      <c r="I43" s="8">
        <f t="shared" si="1"/>
        <v>-22.22222222222222</v>
      </c>
      <c r="J43" s="9">
        <f t="shared" si="2"/>
        <v>10.912343470483005</v>
      </c>
    </row>
    <row r="44" spans="1:10" ht="14.25">
      <c r="A44" s="10" t="s">
        <v>66</v>
      </c>
      <c r="B44" s="3">
        <v>1573</v>
      </c>
      <c r="C44" s="3">
        <v>0</v>
      </c>
      <c r="D44" s="3">
        <v>1573</v>
      </c>
      <c r="E44" s="3">
        <v>1797</v>
      </c>
      <c r="F44" s="3">
        <v>10</v>
      </c>
      <c r="G44" s="3">
        <v>1807</v>
      </c>
      <c r="H44" s="4">
        <f t="shared" si="0"/>
        <v>14.24030514939606</v>
      </c>
      <c r="I44" s="4">
        <f t="shared" si="1"/>
        <v>0</v>
      </c>
      <c r="J44" s="5">
        <f t="shared" si="2"/>
        <v>14.87603305785124</v>
      </c>
    </row>
    <row r="45" spans="1:10" ht="14.25">
      <c r="A45" s="6" t="s">
        <v>67</v>
      </c>
      <c r="B45" s="7">
        <v>846</v>
      </c>
      <c r="C45" s="7">
        <v>0</v>
      </c>
      <c r="D45" s="7">
        <v>846</v>
      </c>
      <c r="E45" s="7">
        <v>1114</v>
      </c>
      <c r="F45" s="7">
        <v>1</v>
      </c>
      <c r="G45" s="7">
        <v>1115</v>
      </c>
      <c r="H45" s="8">
        <f t="shared" si="0"/>
        <v>31.678486997635936</v>
      </c>
      <c r="I45" s="8">
        <f t="shared" si="1"/>
        <v>0</v>
      </c>
      <c r="J45" s="9">
        <f t="shared" si="2"/>
        <v>31.796690307328607</v>
      </c>
    </row>
    <row r="46" spans="1:10" ht="14.25">
      <c r="A46" s="10" t="s">
        <v>37</v>
      </c>
      <c r="B46" s="3">
        <v>1032</v>
      </c>
      <c r="C46" s="3">
        <v>71</v>
      </c>
      <c r="D46" s="3">
        <v>1103</v>
      </c>
      <c r="E46" s="3">
        <v>1366</v>
      </c>
      <c r="F46" s="3">
        <v>61</v>
      </c>
      <c r="G46" s="3">
        <v>1427</v>
      </c>
      <c r="H46" s="4">
        <f t="shared" si="0"/>
        <v>32.36434108527132</v>
      </c>
      <c r="I46" s="4">
        <f t="shared" si="1"/>
        <v>-14.084507042253522</v>
      </c>
      <c r="J46" s="5">
        <f t="shared" si="2"/>
        <v>29.37443336355394</v>
      </c>
    </row>
    <row r="47" spans="1:10" ht="14.25">
      <c r="A47" s="6" t="s">
        <v>38</v>
      </c>
      <c r="B47" s="7">
        <v>2060</v>
      </c>
      <c r="C47" s="7">
        <v>2</v>
      </c>
      <c r="D47" s="7">
        <v>2062</v>
      </c>
      <c r="E47" s="7">
        <v>2547</v>
      </c>
      <c r="F47" s="7">
        <v>22</v>
      </c>
      <c r="G47" s="7">
        <v>2569</v>
      </c>
      <c r="H47" s="8">
        <f t="shared" si="0"/>
        <v>23.640776699029125</v>
      </c>
      <c r="I47" s="8">
        <f t="shared" si="1"/>
        <v>1000</v>
      </c>
      <c r="J47" s="9">
        <f t="shared" si="2"/>
        <v>24.587778855480117</v>
      </c>
    </row>
    <row r="48" spans="1:10" ht="14.25">
      <c r="A48" s="10" t="s">
        <v>68</v>
      </c>
      <c r="B48" s="3">
        <v>181</v>
      </c>
      <c r="C48" s="3">
        <v>0</v>
      </c>
      <c r="D48" s="3">
        <v>181</v>
      </c>
      <c r="E48" s="3">
        <v>2598</v>
      </c>
      <c r="F48" s="3">
        <v>4</v>
      </c>
      <c r="G48" s="3">
        <v>2602</v>
      </c>
      <c r="H48" s="4"/>
      <c r="I48" s="4"/>
      <c r="J48" s="5"/>
    </row>
    <row r="49" spans="1:10" ht="14.25">
      <c r="A49" s="6" t="s">
        <v>39</v>
      </c>
      <c r="B49" s="7">
        <v>2857</v>
      </c>
      <c r="C49" s="7">
        <v>394</v>
      </c>
      <c r="D49" s="7">
        <v>3251</v>
      </c>
      <c r="E49" s="7">
        <v>3307</v>
      </c>
      <c r="F49" s="7">
        <v>329</v>
      </c>
      <c r="G49" s="7">
        <v>3636</v>
      </c>
      <c r="H49" s="8">
        <f t="shared" si="0"/>
        <v>15.750787539376967</v>
      </c>
      <c r="I49" s="8">
        <f t="shared" si="1"/>
        <v>-16.49746192893401</v>
      </c>
      <c r="J49" s="9">
        <f t="shared" si="2"/>
        <v>11.842509996924024</v>
      </c>
    </row>
    <row r="50" spans="1:10" ht="14.25">
      <c r="A50" s="10" t="s">
        <v>40</v>
      </c>
      <c r="B50" s="3">
        <v>136</v>
      </c>
      <c r="C50" s="3">
        <v>0</v>
      </c>
      <c r="D50" s="3">
        <v>136</v>
      </c>
      <c r="E50" s="3">
        <v>194</v>
      </c>
      <c r="F50" s="3">
        <v>0</v>
      </c>
      <c r="G50" s="3">
        <v>194</v>
      </c>
      <c r="H50" s="4">
        <f t="shared" si="0"/>
        <v>42.64705882352941</v>
      </c>
      <c r="I50" s="4">
        <f t="shared" si="1"/>
        <v>0</v>
      </c>
      <c r="J50" s="5">
        <f t="shared" si="2"/>
        <v>42.64705882352941</v>
      </c>
    </row>
    <row r="51" spans="1:10" ht="14.25">
      <c r="A51" s="6" t="s">
        <v>41</v>
      </c>
      <c r="B51" s="7">
        <v>218</v>
      </c>
      <c r="C51" s="7">
        <v>0</v>
      </c>
      <c r="D51" s="7">
        <v>218</v>
      </c>
      <c r="E51" s="7">
        <v>332</v>
      </c>
      <c r="F51" s="7">
        <v>2</v>
      </c>
      <c r="G51" s="7">
        <v>334</v>
      </c>
      <c r="H51" s="8">
        <f t="shared" si="0"/>
        <v>52.293577981651374</v>
      </c>
      <c r="I51" s="8">
        <f t="shared" si="1"/>
        <v>0</v>
      </c>
      <c r="J51" s="9">
        <f t="shared" si="2"/>
        <v>53.21100917431193</v>
      </c>
    </row>
    <row r="52" spans="1:10" ht="14.25">
      <c r="A52" s="10" t="s">
        <v>42</v>
      </c>
      <c r="B52" s="3">
        <v>1036</v>
      </c>
      <c r="C52" s="3">
        <v>2</v>
      </c>
      <c r="D52" s="3">
        <v>1038</v>
      </c>
      <c r="E52" s="3">
        <v>1169</v>
      </c>
      <c r="F52" s="3">
        <v>17</v>
      </c>
      <c r="G52" s="3">
        <v>1186</v>
      </c>
      <c r="H52" s="4">
        <f t="shared" si="0"/>
        <v>12.837837837837837</v>
      </c>
      <c r="I52" s="4">
        <f t="shared" si="1"/>
        <v>750</v>
      </c>
      <c r="J52" s="5">
        <f t="shared" si="2"/>
        <v>14.258188824662813</v>
      </c>
    </row>
    <row r="53" spans="1:10" ht="14.25">
      <c r="A53" s="6" t="s">
        <v>69</v>
      </c>
      <c r="B53" s="7">
        <v>1577</v>
      </c>
      <c r="C53" s="7">
        <v>0</v>
      </c>
      <c r="D53" s="7">
        <v>1577</v>
      </c>
      <c r="E53" s="7">
        <v>2416</v>
      </c>
      <c r="F53" s="7">
        <v>95</v>
      </c>
      <c r="G53" s="7">
        <v>2511</v>
      </c>
      <c r="H53" s="8">
        <f t="shared" si="0"/>
        <v>53.202282815472415</v>
      </c>
      <c r="I53" s="8">
        <f t="shared" si="1"/>
        <v>0</v>
      </c>
      <c r="J53" s="9">
        <f t="shared" si="2"/>
        <v>59.22637920101459</v>
      </c>
    </row>
    <row r="54" spans="1:10" ht="14.25">
      <c r="A54" s="10" t="s">
        <v>43</v>
      </c>
      <c r="B54" s="3">
        <v>712</v>
      </c>
      <c r="C54" s="3">
        <v>0</v>
      </c>
      <c r="D54" s="3">
        <v>712</v>
      </c>
      <c r="E54" s="3">
        <v>974</v>
      </c>
      <c r="F54" s="3">
        <v>0</v>
      </c>
      <c r="G54" s="3">
        <v>974</v>
      </c>
      <c r="H54" s="4">
        <f t="shared" si="0"/>
        <v>36.79775280898877</v>
      </c>
      <c r="I54" s="4">
        <f t="shared" si="1"/>
        <v>0</v>
      </c>
      <c r="J54" s="5">
        <f t="shared" si="2"/>
        <v>36.79775280898877</v>
      </c>
    </row>
    <row r="55" spans="1:10" ht="14.25">
      <c r="A55" s="6" t="s">
        <v>61</v>
      </c>
      <c r="B55" s="7">
        <v>128</v>
      </c>
      <c r="C55" s="7">
        <v>57</v>
      </c>
      <c r="D55" s="7">
        <v>185</v>
      </c>
      <c r="E55" s="7">
        <v>135</v>
      </c>
      <c r="F55" s="7">
        <v>41</v>
      </c>
      <c r="G55" s="7">
        <v>176</v>
      </c>
      <c r="H55" s="8">
        <f t="shared" si="0"/>
        <v>5.46875</v>
      </c>
      <c r="I55" s="8">
        <f t="shared" si="1"/>
        <v>-28.07017543859649</v>
      </c>
      <c r="J55" s="9">
        <f t="shared" si="2"/>
        <v>-4.864864864864865</v>
      </c>
    </row>
    <row r="56" spans="1:10" ht="14.25">
      <c r="A56" s="10" t="s">
        <v>44</v>
      </c>
      <c r="B56" s="3">
        <v>132</v>
      </c>
      <c r="C56" s="3">
        <v>0</v>
      </c>
      <c r="D56" s="3">
        <v>132</v>
      </c>
      <c r="E56" s="3">
        <v>376</v>
      </c>
      <c r="F56" s="3">
        <v>7</v>
      </c>
      <c r="G56" s="3">
        <v>383</v>
      </c>
      <c r="H56" s="4">
        <f t="shared" si="0"/>
        <v>184.84848484848484</v>
      </c>
      <c r="I56" s="4">
        <f t="shared" si="1"/>
        <v>0</v>
      </c>
      <c r="J56" s="5">
        <f t="shared" si="2"/>
        <v>190.15151515151516</v>
      </c>
    </row>
    <row r="57" spans="1:10" ht="14.25">
      <c r="A57" s="6" t="s">
        <v>45</v>
      </c>
      <c r="B57" s="7">
        <v>0</v>
      </c>
      <c r="C57" s="7">
        <v>0</v>
      </c>
      <c r="D57" s="7">
        <v>0</v>
      </c>
      <c r="E57" s="7">
        <v>0</v>
      </c>
      <c r="F57" s="7">
        <v>0</v>
      </c>
      <c r="G57" s="7">
        <v>0</v>
      </c>
      <c r="H57" s="8">
        <f t="shared" si="0"/>
        <v>0</v>
      </c>
      <c r="I57" s="8">
        <f t="shared" si="1"/>
        <v>0</v>
      </c>
      <c r="J57" s="9">
        <f t="shared" si="2"/>
        <v>0</v>
      </c>
    </row>
    <row r="58" spans="1:10" ht="14.25">
      <c r="A58" s="10" t="s">
        <v>46</v>
      </c>
      <c r="B58" s="3">
        <v>3040</v>
      </c>
      <c r="C58" s="3">
        <v>9</v>
      </c>
      <c r="D58" s="3">
        <v>3049</v>
      </c>
      <c r="E58" s="3">
        <v>3826</v>
      </c>
      <c r="F58" s="3">
        <v>9</v>
      </c>
      <c r="G58" s="3">
        <v>3835</v>
      </c>
      <c r="H58" s="4">
        <f t="shared" si="0"/>
        <v>25.855263157894736</v>
      </c>
      <c r="I58" s="4">
        <f t="shared" si="1"/>
        <v>0</v>
      </c>
      <c r="J58" s="5">
        <f t="shared" si="2"/>
        <v>25.778943916038045</v>
      </c>
    </row>
    <row r="59" spans="1:10" ht="14.25">
      <c r="A59" s="6" t="s">
        <v>75</v>
      </c>
      <c r="B59" s="7">
        <v>151</v>
      </c>
      <c r="C59" s="7">
        <v>28</v>
      </c>
      <c r="D59" s="7">
        <v>179</v>
      </c>
      <c r="E59" s="7">
        <v>210</v>
      </c>
      <c r="F59" s="7">
        <v>55</v>
      </c>
      <c r="G59" s="7">
        <v>265</v>
      </c>
      <c r="H59" s="8">
        <f t="shared" si="0"/>
        <v>39.0728476821192</v>
      </c>
      <c r="I59" s="8">
        <f t="shared" si="1"/>
        <v>96.42857142857143</v>
      </c>
      <c r="J59" s="9">
        <f t="shared" si="2"/>
        <v>48.04469273743017</v>
      </c>
    </row>
    <row r="60" spans="1:10" ht="14.25">
      <c r="A60" s="10" t="s">
        <v>76</v>
      </c>
      <c r="B60" s="3">
        <v>64</v>
      </c>
      <c r="C60" s="3">
        <v>138</v>
      </c>
      <c r="D60" s="3">
        <v>202</v>
      </c>
      <c r="E60" s="3">
        <v>140</v>
      </c>
      <c r="F60" s="3">
        <v>150</v>
      </c>
      <c r="G60" s="3">
        <v>290</v>
      </c>
      <c r="H60" s="4">
        <f t="shared" si="0"/>
        <v>118.75</v>
      </c>
      <c r="I60" s="4">
        <f t="shared" si="1"/>
        <v>8.695652173913043</v>
      </c>
      <c r="J60" s="5">
        <f t="shared" si="2"/>
        <v>43.56435643564357</v>
      </c>
    </row>
    <row r="61" spans="1:10" ht="14.25">
      <c r="A61" s="11" t="s">
        <v>47</v>
      </c>
      <c r="B61" s="22">
        <f>+B62-SUM(B6+B10+B20+B32+B59+B60+B5)</f>
        <v>114440</v>
      </c>
      <c r="C61" s="22">
        <f>+C62-SUM(C6+C10+C20+C32+C59+C60+C5)</f>
        <v>52437</v>
      </c>
      <c r="D61" s="22">
        <f>+D62-SUM(D6+D10+D20+D32+D59+D60+D5)</f>
        <v>166877</v>
      </c>
      <c r="E61" s="22">
        <f>+E62-SUM(E6+E10+E20+E32+E59+E60+E5)</f>
        <v>136527</v>
      </c>
      <c r="F61" s="22">
        <f>+F62-SUM(F6+F10+F20+F32+F59+F60+F5)</f>
        <v>65563</v>
      </c>
      <c r="G61" s="22">
        <f>+G62-SUM(G6+G10+G20+G32+G59+G60+G5)</f>
        <v>202090</v>
      </c>
      <c r="H61" s="23">
        <f>+_xlfn.IFERROR(((E61-B61)/B61)*100,0)</f>
        <v>19.300069905627403</v>
      </c>
      <c r="I61" s="23">
        <f>+_xlfn.IFERROR(((F61-C61)/C61)*100,0)</f>
        <v>25.031943093617105</v>
      </c>
      <c r="J61" s="23">
        <f>+_xlfn.IFERROR(((G61-D61)/D61)*100,0)</f>
        <v>21.101170323052308</v>
      </c>
    </row>
    <row r="62" spans="1:10" ht="14.25">
      <c r="A62" s="14" t="s">
        <v>48</v>
      </c>
      <c r="B62" s="24">
        <f>SUM(B4:B60)</f>
        <v>191988</v>
      </c>
      <c r="C62" s="24">
        <f>SUM(C4:C60)</f>
        <v>200683</v>
      </c>
      <c r="D62" s="24">
        <f>SUM(D4:D60)</f>
        <v>392671</v>
      </c>
      <c r="E62" s="24">
        <f>SUM(E4:E60)</f>
        <v>227131</v>
      </c>
      <c r="F62" s="24">
        <f>SUM(F4:F60)</f>
        <v>256449</v>
      </c>
      <c r="G62" s="24">
        <f>SUM(G4:G60)</f>
        <v>483580</v>
      </c>
      <c r="H62" s="25">
        <f>+_xlfn.IFERROR(((E62-B62)/B62)*100,0)</f>
        <v>18.304789882701</v>
      </c>
      <c r="I62" s="25">
        <f>+_xlfn.IFERROR(((F62-C62)/C62)*100,0)</f>
        <v>27.78810362611681</v>
      </c>
      <c r="J62" s="25">
        <f>+_xlfn.IFERROR(((G62-D62)/D62)*100,0)</f>
        <v>23.151442301570526</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1" t="s">
        <v>62</v>
      </c>
      <c r="B66" s="61"/>
      <c r="C66" s="61"/>
      <c r="D66" s="61"/>
      <c r="E66" s="61"/>
      <c r="F66" s="61"/>
      <c r="G66" s="61"/>
      <c r="H66" s="61"/>
      <c r="I66" s="61"/>
      <c r="J66" s="61"/>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16">
      <selection activeCell="C33" sqref="C33"/>
    </sheetView>
  </sheetViews>
  <sheetFormatPr defaultColWidth="9.140625" defaultRowHeight="15"/>
  <cols>
    <col min="1" max="1" width="34.00390625" style="0" bestFit="1" customWidth="1"/>
    <col min="2" max="10" width="14.28125" style="0" customWidth="1"/>
  </cols>
  <sheetData>
    <row r="1" spans="1:10" ht="18" customHeight="1">
      <c r="A1" s="62" t="s">
        <v>57</v>
      </c>
      <c r="B1" s="63"/>
      <c r="C1" s="63"/>
      <c r="D1" s="63"/>
      <c r="E1" s="63"/>
      <c r="F1" s="63"/>
      <c r="G1" s="63"/>
      <c r="H1" s="63"/>
      <c r="I1" s="63"/>
      <c r="J1" s="64"/>
    </row>
    <row r="2" spans="1:10" ht="30" customHeight="1">
      <c r="A2" s="76" t="s">
        <v>1</v>
      </c>
      <c r="B2" s="67" t="s">
        <v>86</v>
      </c>
      <c r="C2" s="67"/>
      <c r="D2" s="67"/>
      <c r="E2" s="67" t="s">
        <v>87</v>
      </c>
      <c r="F2" s="67"/>
      <c r="G2" s="67"/>
      <c r="H2" s="68" t="s">
        <v>65</v>
      </c>
      <c r="I2" s="68"/>
      <c r="J2" s="69"/>
    </row>
    <row r="3" spans="1:10" ht="14.25">
      <c r="A3" s="77"/>
      <c r="B3" s="1" t="s">
        <v>2</v>
      </c>
      <c r="C3" s="1" t="s">
        <v>3</v>
      </c>
      <c r="D3" s="1" t="s">
        <v>4</v>
      </c>
      <c r="E3" s="1" t="s">
        <v>2</v>
      </c>
      <c r="F3" s="1" t="s">
        <v>3</v>
      </c>
      <c r="G3" s="1" t="s">
        <v>4</v>
      </c>
      <c r="H3" s="1" t="s">
        <v>2</v>
      </c>
      <c r="I3" s="1" t="s">
        <v>3</v>
      </c>
      <c r="J3" s="2" t="s">
        <v>4</v>
      </c>
    </row>
    <row r="4" spans="1:10" ht="14.25">
      <c r="A4" s="10" t="s">
        <v>5</v>
      </c>
      <c r="B4" s="3">
        <v>249.553</v>
      </c>
      <c r="C4" s="3">
        <v>58400.665</v>
      </c>
      <c r="D4" s="3">
        <v>58650.218</v>
      </c>
      <c r="E4" s="3">
        <v>0</v>
      </c>
      <c r="F4" s="3">
        <v>0</v>
      </c>
      <c r="G4" s="3">
        <v>0</v>
      </c>
      <c r="H4" s="4">
        <f>+_xlfn.IFERROR(((E4-B4)/B4)*100,0)</f>
        <v>-100</v>
      </c>
      <c r="I4" s="4">
        <f>+_xlfn.IFERROR(((F4-C4)/C4)*100,0)</f>
        <v>-100</v>
      </c>
      <c r="J4" s="5">
        <f>+_xlfn.IFERROR(((G4-D4)/D4)*100,0)</f>
        <v>-100</v>
      </c>
    </row>
    <row r="5" spans="1:10" ht="14.25">
      <c r="A5" s="6" t="s">
        <v>70</v>
      </c>
      <c r="B5" s="7">
        <v>70686.136</v>
      </c>
      <c r="C5" s="7">
        <v>888463.3630000002</v>
      </c>
      <c r="D5" s="7">
        <v>959149.4990000003</v>
      </c>
      <c r="E5" s="7">
        <v>86329.83209999964</v>
      </c>
      <c r="F5" s="7">
        <v>907526.0011800018</v>
      </c>
      <c r="G5" s="7">
        <v>993855.8332800014</v>
      </c>
      <c r="H5" s="8">
        <f>+_xlfn.IFERROR(((E5-B5)/B5)*100,0)</f>
        <v>22.13120844517465</v>
      </c>
      <c r="I5" s="8">
        <f>+_xlfn.IFERROR(((F5-C5)/C5)*100,0)</f>
        <v>2.145573917154479</v>
      </c>
      <c r="J5" s="9">
        <f>+_xlfn.IFERROR(((G5-D5)/D5)*100,0)</f>
        <v>3.618448877488399</v>
      </c>
    </row>
    <row r="6" spans="1:10" ht="14.25">
      <c r="A6" s="10" t="s">
        <v>71</v>
      </c>
      <c r="B6" s="3">
        <v>43198.683000000005</v>
      </c>
      <c r="C6" s="3">
        <v>89101.65</v>
      </c>
      <c r="D6" s="3">
        <v>132300.33299999998</v>
      </c>
      <c r="E6" s="3">
        <v>44984.160059999995</v>
      </c>
      <c r="F6" s="3">
        <v>102468.02433743332</v>
      </c>
      <c r="G6" s="3">
        <v>147452.1843974333</v>
      </c>
      <c r="H6" s="4">
        <f aca="true" t="shared" si="0" ref="H6:H60">+_xlfn.IFERROR(((E6-B6)/B6)*100,0)</f>
        <v>4.133174754424782</v>
      </c>
      <c r="I6" s="4">
        <f aca="true" t="shared" si="1" ref="I6:I61">+_xlfn.IFERROR(((F6-C6)/C6)*100,0)</f>
        <v>15.001264665057636</v>
      </c>
      <c r="J6" s="5">
        <f aca="true" t="shared" si="2" ref="J6:J61">+_xlfn.IFERROR(((G6-D6)/D6)*100,0)</f>
        <v>11.452617732589774</v>
      </c>
    </row>
    <row r="7" spans="1:10" ht="14.25">
      <c r="A7" s="6" t="s">
        <v>6</v>
      </c>
      <c r="B7" s="7">
        <v>22170.270000000004</v>
      </c>
      <c r="C7" s="7">
        <v>11410.023</v>
      </c>
      <c r="D7" s="7">
        <v>33580.293000000005</v>
      </c>
      <c r="E7" s="7">
        <v>27090</v>
      </c>
      <c r="F7" s="7">
        <v>13684</v>
      </c>
      <c r="G7" s="7">
        <v>40774</v>
      </c>
      <c r="H7" s="8">
        <f t="shared" si="0"/>
        <v>22.190663442529093</v>
      </c>
      <c r="I7" s="8">
        <f t="shared" si="1"/>
        <v>19.929644313600427</v>
      </c>
      <c r="J7" s="9">
        <f t="shared" si="2"/>
        <v>21.422406886086414</v>
      </c>
    </row>
    <row r="8" spans="1:10" ht="14.25">
      <c r="A8" s="10" t="s">
        <v>7</v>
      </c>
      <c r="B8" s="3">
        <v>28146.202</v>
      </c>
      <c r="C8" s="3">
        <v>16136.932</v>
      </c>
      <c r="D8" s="3">
        <v>44283.134000000005</v>
      </c>
      <c r="E8" s="3">
        <v>28871.29556</v>
      </c>
      <c r="F8" s="3">
        <v>18491.964</v>
      </c>
      <c r="G8" s="3">
        <v>47363.25956</v>
      </c>
      <c r="H8" s="4">
        <f t="shared" si="0"/>
        <v>2.5761683938742337</v>
      </c>
      <c r="I8" s="4">
        <f t="shared" si="1"/>
        <v>14.59405046758578</v>
      </c>
      <c r="J8" s="5">
        <f t="shared" si="2"/>
        <v>6.955527492701832</v>
      </c>
    </row>
    <row r="9" spans="1:10" ht="14.25">
      <c r="A9" s="6" t="s">
        <v>8</v>
      </c>
      <c r="B9" s="7">
        <v>20046.032</v>
      </c>
      <c r="C9" s="7">
        <v>62095.739999999976</v>
      </c>
      <c r="D9" s="7">
        <v>82141.77199999997</v>
      </c>
      <c r="E9" s="7">
        <v>21095.073</v>
      </c>
      <c r="F9" s="7">
        <v>81993.2937</v>
      </c>
      <c r="G9" s="7">
        <v>103088.3667</v>
      </c>
      <c r="H9" s="8">
        <f t="shared" si="0"/>
        <v>5.233160358119758</v>
      </c>
      <c r="I9" s="8">
        <f t="shared" si="1"/>
        <v>32.04334741803548</v>
      </c>
      <c r="J9" s="9">
        <f t="shared" si="2"/>
        <v>25.500539116687232</v>
      </c>
    </row>
    <row r="10" spans="1:10" ht="14.25">
      <c r="A10" s="10" t="s">
        <v>72</v>
      </c>
      <c r="B10" s="3">
        <v>1316.747</v>
      </c>
      <c r="C10" s="3">
        <v>1149.4939999999997</v>
      </c>
      <c r="D10" s="3">
        <v>2466.241</v>
      </c>
      <c r="E10" s="3">
        <v>1597.734</v>
      </c>
      <c r="F10" s="3">
        <v>1045.367</v>
      </c>
      <c r="G10" s="3">
        <v>2643.1009999999997</v>
      </c>
      <c r="H10" s="4">
        <f t="shared" si="0"/>
        <v>21.33948283155381</v>
      </c>
      <c r="I10" s="4">
        <f t="shared" si="1"/>
        <v>-9.05850748242268</v>
      </c>
      <c r="J10" s="5">
        <f t="shared" si="2"/>
        <v>7.171237523015783</v>
      </c>
    </row>
    <row r="11" spans="1:10" ht="14.25">
      <c r="A11" s="6" t="s">
        <v>9</v>
      </c>
      <c r="B11" s="7">
        <v>3527.4849999999997</v>
      </c>
      <c r="C11" s="7">
        <v>6255.6089999999995</v>
      </c>
      <c r="D11" s="7">
        <v>9783.094</v>
      </c>
      <c r="E11" s="7">
        <v>3589.361</v>
      </c>
      <c r="F11" s="7">
        <v>8034.2919999999995</v>
      </c>
      <c r="G11" s="7">
        <v>11623.652999999998</v>
      </c>
      <c r="H11" s="8">
        <f t="shared" si="0"/>
        <v>1.7541109317261507</v>
      </c>
      <c r="I11" s="8">
        <f t="shared" si="1"/>
        <v>28.43341071988355</v>
      </c>
      <c r="J11" s="9">
        <f t="shared" si="2"/>
        <v>18.81366978585711</v>
      </c>
    </row>
    <row r="12" spans="1:10" ht="14.25">
      <c r="A12" s="10" t="s">
        <v>10</v>
      </c>
      <c r="B12" s="3">
        <v>4206.664000000001</v>
      </c>
      <c r="C12" s="3">
        <v>2900.9390000000003</v>
      </c>
      <c r="D12" s="3">
        <v>7107.603000000001</v>
      </c>
      <c r="E12" s="3">
        <v>4189.745</v>
      </c>
      <c r="F12" s="3">
        <v>2915.312</v>
      </c>
      <c r="G12" s="3">
        <v>7105.057</v>
      </c>
      <c r="H12" s="4">
        <f t="shared" si="0"/>
        <v>-0.4021951836419732</v>
      </c>
      <c r="I12" s="4">
        <f t="shared" si="1"/>
        <v>0.49546026303895363</v>
      </c>
      <c r="J12" s="5">
        <f t="shared" si="2"/>
        <v>-0.03582079640634382</v>
      </c>
    </row>
    <row r="13" spans="1:10" ht="14.25">
      <c r="A13" s="6" t="s">
        <v>11</v>
      </c>
      <c r="B13" s="7">
        <v>12945.471</v>
      </c>
      <c r="C13" s="7">
        <v>4290.933</v>
      </c>
      <c r="D13" s="7">
        <v>17236.404</v>
      </c>
      <c r="E13" s="7">
        <v>13966.53257</v>
      </c>
      <c r="F13" s="7">
        <v>4017.995</v>
      </c>
      <c r="G13" s="7">
        <v>17984.52757</v>
      </c>
      <c r="H13" s="8">
        <f t="shared" si="0"/>
        <v>7.887403787780296</v>
      </c>
      <c r="I13" s="8">
        <f t="shared" si="1"/>
        <v>-6.360807777702428</v>
      </c>
      <c r="J13" s="9">
        <f t="shared" si="2"/>
        <v>4.340369197658629</v>
      </c>
    </row>
    <row r="14" spans="1:10" ht="14.25">
      <c r="A14" s="10" t="s">
        <v>12</v>
      </c>
      <c r="B14" s="3">
        <v>7629.907999999999</v>
      </c>
      <c r="C14" s="3">
        <v>1178.588</v>
      </c>
      <c r="D14" s="3">
        <v>8808.496</v>
      </c>
      <c r="E14" s="3">
        <v>6869.214</v>
      </c>
      <c r="F14" s="3">
        <v>1625.735</v>
      </c>
      <c r="G14" s="3">
        <v>8494.949</v>
      </c>
      <c r="H14" s="4">
        <f t="shared" si="0"/>
        <v>-9.96989740898579</v>
      </c>
      <c r="I14" s="4">
        <f t="shared" si="1"/>
        <v>37.93921200623118</v>
      </c>
      <c r="J14" s="5">
        <f t="shared" si="2"/>
        <v>-3.5595974613600174</v>
      </c>
    </row>
    <row r="15" spans="1:10" ht="14.25">
      <c r="A15" s="6" t="s">
        <v>13</v>
      </c>
      <c r="B15" s="7">
        <v>3141.7749999999996</v>
      </c>
      <c r="C15" s="7">
        <v>16.455</v>
      </c>
      <c r="D15" s="7">
        <v>3158.2299999999996</v>
      </c>
      <c r="E15" s="7">
        <v>3091.388</v>
      </c>
      <c r="F15" s="7">
        <v>61.513999999999996</v>
      </c>
      <c r="G15" s="7">
        <v>3152.902</v>
      </c>
      <c r="H15" s="8">
        <f t="shared" si="0"/>
        <v>-1.6037749361427767</v>
      </c>
      <c r="I15" s="8">
        <f t="shared" si="1"/>
        <v>273.8316621087816</v>
      </c>
      <c r="J15" s="9">
        <f t="shared" si="2"/>
        <v>-0.168702089461487</v>
      </c>
    </row>
    <row r="16" spans="1:10" ht="14.25">
      <c r="A16" s="10" t="s">
        <v>14</v>
      </c>
      <c r="B16" s="3">
        <v>6885.0470000000005</v>
      </c>
      <c r="C16" s="3">
        <v>1542.229</v>
      </c>
      <c r="D16" s="3">
        <v>8427.276</v>
      </c>
      <c r="E16" s="3">
        <v>7202.092</v>
      </c>
      <c r="F16" s="3">
        <v>1718.6889999999999</v>
      </c>
      <c r="G16" s="3">
        <v>8920.780999999999</v>
      </c>
      <c r="H16" s="4">
        <f t="shared" si="0"/>
        <v>4.604834215365547</v>
      </c>
      <c r="I16" s="4">
        <f t="shared" si="1"/>
        <v>11.441880550813128</v>
      </c>
      <c r="J16" s="5">
        <f t="shared" si="2"/>
        <v>5.856044112000119</v>
      </c>
    </row>
    <row r="17" spans="1:10" ht="14.25">
      <c r="A17" s="6" t="s">
        <v>15</v>
      </c>
      <c r="B17" s="7">
        <v>581.113</v>
      </c>
      <c r="C17" s="7">
        <v>0</v>
      </c>
      <c r="D17" s="7">
        <v>581.113</v>
      </c>
      <c r="E17" s="7">
        <v>777.2429999999999</v>
      </c>
      <c r="F17" s="7">
        <v>4.805</v>
      </c>
      <c r="G17" s="7">
        <v>782.0479999999999</v>
      </c>
      <c r="H17" s="8">
        <f t="shared" si="0"/>
        <v>33.750750714577</v>
      </c>
      <c r="I17" s="8">
        <f t="shared" si="1"/>
        <v>0</v>
      </c>
      <c r="J17" s="9">
        <f t="shared" si="2"/>
        <v>34.57761227162356</v>
      </c>
    </row>
    <row r="18" spans="1:10" ht="14.25">
      <c r="A18" s="10" t="s">
        <v>16</v>
      </c>
      <c r="B18" s="3">
        <v>687.0020000000001</v>
      </c>
      <c r="C18" s="3">
        <v>0</v>
      </c>
      <c r="D18" s="3">
        <v>687.0020000000001</v>
      </c>
      <c r="E18" s="3">
        <v>1052.9550000000002</v>
      </c>
      <c r="F18" s="3">
        <v>0</v>
      </c>
      <c r="G18" s="3">
        <v>1052.9550000000002</v>
      </c>
      <c r="H18" s="4">
        <f t="shared" si="0"/>
        <v>53.26811275658587</v>
      </c>
      <c r="I18" s="4">
        <f t="shared" si="1"/>
        <v>0</v>
      </c>
      <c r="J18" s="5">
        <f t="shared" si="2"/>
        <v>53.26811275658587</v>
      </c>
    </row>
    <row r="19" spans="1:10" ht="14.25">
      <c r="A19" s="6" t="s">
        <v>17</v>
      </c>
      <c r="B19" s="7">
        <v>324.918</v>
      </c>
      <c r="C19" s="7">
        <v>71.655</v>
      </c>
      <c r="D19" s="7">
        <v>396.573</v>
      </c>
      <c r="E19" s="7">
        <v>299.204</v>
      </c>
      <c r="F19" s="7">
        <v>60.123</v>
      </c>
      <c r="G19" s="7">
        <v>359.327</v>
      </c>
      <c r="H19" s="8">
        <f t="shared" si="0"/>
        <v>-7.913996762260016</v>
      </c>
      <c r="I19" s="8">
        <f t="shared" si="1"/>
        <v>-16.093782708813066</v>
      </c>
      <c r="J19" s="9">
        <f t="shared" si="2"/>
        <v>-9.391965665842097</v>
      </c>
    </row>
    <row r="20" spans="1:10" ht="14.25">
      <c r="A20" s="10" t="s">
        <v>73</v>
      </c>
      <c r="B20" s="3">
        <v>0</v>
      </c>
      <c r="C20" s="3">
        <v>0</v>
      </c>
      <c r="D20" s="3">
        <v>0</v>
      </c>
      <c r="E20" s="3">
        <v>0</v>
      </c>
      <c r="F20" s="3">
        <v>0</v>
      </c>
      <c r="G20" s="3">
        <v>0</v>
      </c>
      <c r="H20" s="4">
        <f t="shared" si="0"/>
        <v>0</v>
      </c>
      <c r="I20" s="4">
        <f t="shared" si="1"/>
        <v>0</v>
      </c>
      <c r="J20" s="5">
        <f t="shared" si="2"/>
        <v>0</v>
      </c>
    </row>
    <row r="21" spans="1:10" ht="14.25">
      <c r="A21" s="6" t="s">
        <v>18</v>
      </c>
      <c r="B21" s="7">
        <v>485.49899999999997</v>
      </c>
      <c r="C21" s="7">
        <v>0</v>
      </c>
      <c r="D21" s="7">
        <v>485.49899999999997</v>
      </c>
      <c r="E21" s="7">
        <v>443.632</v>
      </c>
      <c r="F21" s="7">
        <v>89.23</v>
      </c>
      <c r="G21" s="7">
        <v>532.862</v>
      </c>
      <c r="H21" s="8">
        <f t="shared" si="0"/>
        <v>-8.62349870957509</v>
      </c>
      <c r="I21" s="8">
        <f t="shared" si="1"/>
        <v>0</v>
      </c>
      <c r="J21" s="9">
        <f t="shared" si="2"/>
        <v>9.755529877507472</v>
      </c>
    </row>
    <row r="22" spans="1:10" ht="14.25">
      <c r="A22" s="10" t="s">
        <v>19</v>
      </c>
      <c r="B22" s="3">
        <v>0</v>
      </c>
      <c r="C22" s="3">
        <v>0</v>
      </c>
      <c r="D22" s="3">
        <v>0</v>
      </c>
      <c r="E22" s="3">
        <v>0</v>
      </c>
      <c r="F22" s="3">
        <v>0</v>
      </c>
      <c r="G22" s="3">
        <v>0</v>
      </c>
      <c r="H22" s="4">
        <f t="shared" si="0"/>
        <v>0</v>
      </c>
      <c r="I22" s="4">
        <f t="shared" si="1"/>
        <v>0</v>
      </c>
      <c r="J22" s="5">
        <f t="shared" si="2"/>
        <v>0</v>
      </c>
    </row>
    <row r="23" spans="1:10" ht="14.25">
      <c r="A23" s="6" t="s">
        <v>20</v>
      </c>
      <c r="B23" s="7">
        <v>1580.532</v>
      </c>
      <c r="C23" s="7">
        <v>0</v>
      </c>
      <c r="D23" s="7">
        <v>1580.532</v>
      </c>
      <c r="E23" s="7">
        <v>2012.72</v>
      </c>
      <c r="F23" s="7">
        <v>16.840000000000003</v>
      </c>
      <c r="G23" s="7">
        <v>2029.56</v>
      </c>
      <c r="H23" s="8">
        <f t="shared" si="0"/>
        <v>27.34446376283429</v>
      </c>
      <c r="I23" s="8">
        <f t="shared" si="1"/>
        <v>0</v>
      </c>
      <c r="J23" s="9">
        <f t="shared" si="2"/>
        <v>28.409927796463474</v>
      </c>
    </row>
    <row r="24" spans="1:10" ht="14.25">
      <c r="A24" s="10" t="s">
        <v>21</v>
      </c>
      <c r="B24" s="3">
        <v>360.79299999999995</v>
      </c>
      <c r="C24" s="3">
        <v>0</v>
      </c>
      <c r="D24" s="3">
        <v>360.79299999999995</v>
      </c>
      <c r="E24" s="3">
        <v>540.503</v>
      </c>
      <c r="F24" s="3">
        <v>0</v>
      </c>
      <c r="G24" s="3">
        <v>540.503</v>
      </c>
      <c r="H24" s="4">
        <f t="shared" si="0"/>
        <v>49.8097246897806</v>
      </c>
      <c r="I24" s="4">
        <f t="shared" si="1"/>
        <v>0</v>
      </c>
      <c r="J24" s="5">
        <f t="shared" si="2"/>
        <v>49.8097246897806</v>
      </c>
    </row>
    <row r="25" spans="1:10" ht="14.25">
      <c r="A25" s="6" t="s">
        <v>22</v>
      </c>
      <c r="B25" s="7">
        <v>352.528</v>
      </c>
      <c r="C25" s="7">
        <v>9.051</v>
      </c>
      <c r="D25" s="7">
        <v>361.579</v>
      </c>
      <c r="E25" s="7">
        <v>711.47</v>
      </c>
      <c r="F25" s="7">
        <v>293.613</v>
      </c>
      <c r="G25" s="7">
        <v>1005.0830000000001</v>
      </c>
      <c r="H25" s="8">
        <f t="shared" si="0"/>
        <v>101.8194299459901</v>
      </c>
      <c r="I25" s="8">
        <f t="shared" si="1"/>
        <v>3143.984090155784</v>
      </c>
      <c r="J25" s="9">
        <f t="shared" si="2"/>
        <v>177.9705126680477</v>
      </c>
    </row>
    <row r="26" spans="1:10" ht="14.25">
      <c r="A26" s="10" t="s">
        <v>23</v>
      </c>
      <c r="B26" s="3">
        <v>280.503</v>
      </c>
      <c r="C26" s="3">
        <v>0</v>
      </c>
      <c r="D26" s="3">
        <v>280.503</v>
      </c>
      <c r="E26" s="3">
        <v>293.701</v>
      </c>
      <c r="F26" s="3">
        <v>14.54</v>
      </c>
      <c r="G26" s="3">
        <v>308.24100000000004</v>
      </c>
      <c r="H26" s="4">
        <f t="shared" si="0"/>
        <v>4.7051190183349325</v>
      </c>
      <c r="I26" s="4">
        <f t="shared" si="1"/>
        <v>0</v>
      </c>
      <c r="J26" s="5">
        <f t="shared" si="2"/>
        <v>9.88866429236053</v>
      </c>
    </row>
    <row r="27" spans="1:10" ht="14.25">
      <c r="A27" s="6" t="s">
        <v>24</v>
      </c>
      <c r="B27" s="7">
        <v>0</v>
      </c>
      <c r="C27" s="7">
        <v>0</v>
      </c>
      <c r="D27" s="7">
        <v>0</v>
      </c>
      <c r="E27" s="7">
        <v>0</v>
      </c>
      <c r="F27" s="7">
        <v>0</v>
      </c>
      <c r="G27" s="7">
        <v>0</v>
      </c>
      <c r="H27" s="8">
        <f t="shared" si="0"/>
        <v>0</v>
      </c>
      <c r="I27" s="8">
        <f t="shared" si="1"/>
        <v>0</v>
      </c>
      <c r="J27" s="9">
        <f t="shared" si="2"/>
        <v>0</v>
      </c>
    </row>
    <row r="28" spans="1:10" ht="14.25">
      <c r="A28" s="10" t="s">
        <v>25</v>
      </c>
      <c r="B28" s="3">
        <v>1199.437</v>
      </c>
      <c r="C28" s="3">
        <v>435.237</v>
      </c>
      <c r="D28" s="3">
        <v>1634.674</v>
      </c>
      <c r="E28" s="3">
        <v>1416.512</v>
      </c>
      <c r="F28" s="3">
        <v>265.955</v>
      </c>
      <c r="G28" s="3">
        <v>1682.4669999999999</v>
      </c>
      <c r="H28" s="4">
        <f t="shared" si="0"/>
        <v>18.098074346547595</v>
      </c>
      <c r="I28" s="4">
        <f t="shared" si="1"/>
        <v>-38.89421165939477</v>
      </c>
      <c r="J28" s="5">
        <f t="shared" si="2"/>
        <v>2.9237022183016244</v>
      </c>
    </row>
    <row r="29" spans="1:10" ht="14.25">
      <c r="A29" s="6" t="s">
        <v>26</v>
      </c>
      <c r="B29" s="7">
        <v>4779.188</v>
      </c>
      <c r="C29" s="7">
        <v>576.279</v>
      </c>
      <c r="D29" s="7">
        <v>5355.467000000001</v>
      </c>
      <c r="E29" s="7">
        <v>5917.504999999999</v>
      </c>
      <c r="F29" s="7">
        <v>712.312</v>
      </c>
      <c r="G29" s="7">
        <v>6629.816999999999</v>
      </c>
      <c r="H29" s="8">
        <f t="shared" si="0"/>
        <v>23.818209285761494</v>
      </c>
      <c r="I29" s="8">
        <f t="shared" si="1"/>
        <v>23.6054064090484</v>
      </c>
      <c r="J29" s="9">
        <f t="shared" si="2"/>
        <v>23.79531047432462</v>
      </c>
    </row>
    <row r="30" spans="1:10" ht="14.25">
      <c r="A30" s="10" t="s">
        <v>27</v>
      </c>
      <c r="B30" s="3">
        <v>2003.9509999999998</v>
      </c>
      <c r="C30" s="3">
        <v>183.61499999999998</v>
      </c>
      <c r="D30" s="3">
        <v>2187.566</v>
      </c>
      <c r="E30" s="3">
        <v>2205.6</v>
      </c>
      <c r="F30" s="3">
        <v>360.338</v>
      </c>
      <c r="G30" s="3">
        <v>2565.938</v>
      </c>
      <c r="H30" s="4">
        <f t="shared" si="0"/>
        <v>10.062571390218631</v>
      </c>
      <c r="I30" s="4">
        <f t="shared" si="1"/>
        <v>96.24649402281952</v>
      </c>
      <c r="J30" s="5">
        <f t="shared" si="2"/>
        <v>17.29648385465857</v>
      </c>
    </row>
    <row r="31" spans="1:10" ht="14.25">
      <c r="A31" s="6" t="s">
        <v>64</v>
      </c>
      <c r="B31" s="7">
        <v>834.53</v>
      </c>
      <c r="C31" s="7">
        <v>110.19600000000001</v>
      </c>
      <c r="D31" s="7">
        <v>944.726</v>
      </c>
      <c r="E31" s="7">
        <v>1023.624</v>
      </c>
      <c r="F31" s="7">
        <v>2.204</v>
      </c>
      <c r="G31" s="7">
        <v>1025.828</v>
      </c>
      <c r="H31" s="8">
        <f t="shared" si="0"/>
        <v>22.658742046421345</v>
      </c>
      <c r="I31" s="8">
        <f t="shared" si="1"/>
        <v>-97.99992740208356</v>
      </c>
      <c r="J31" s="9">
        <f t="shared" si="2"/>
        <v>8.584711334291633</v>
      </c>
    </row>
    <row r="32" spans="1:10" ht="14.25">
      <c r="A32" s="10" t="s">
        <v>74</v>
      </c>
      <c r="B32" s="3">
        <v>0</v>
      </c>
      <c r="C32" s="3">
        <v>340.80800000000005</v>
      </c>
      <c r="D32" s="3">
        <v>340.80800000000005</v>
      </c>
      <c r="E32" s="3">
        <v>0</v>
      </c>
      <c r="F32" s="3">
        <v>630.584</v>
      </c>
      <c r="G32" s="3">
        <v>630.584</v>
      </c>
      <c r="H32" s="4">
        <f t="shared" si="0"/>
        <v>0</v>
      </c>
      <c r="I32" s="4">
        <f t="shared" si="1"/>
        <v>85.02617309452826</v>
      </c>
      <c r="J32" s="5">
        <f t="shared" si="2"/>
        <v>85.02617309452826</v>
      </c>
    </row>
    <row r="33" spans="1:10" ht="14.25">
      <c r="A33" s="6" t="s">
        <v>60</v>
      </c>
      <c r="B33" s="7">
        <v>396.709</v>
      </c>
      <c r="C33" s="7">
        <v>0</v>
      </c>
      <c r="D33" s="7">
        <v>396.709</v>
      </c>
      <c r="E33" s="7">
        <v>605.769</v>
      </c>
      <c r="F33" s="7">
        <v>0</v>
      </c>
      <c r="G33" s="7">
        <v>605.769</v>
      </c>
      <c r="H33" s="8">
        <f t="shared" si="0"/>
        <v>52.69857754676601</v>
      </c>
      <c r="I33" s="8">
        <f t="shared" si="1"/>
        <v>0</v>
      </c>
      <c r="J33" s="9">
        <f t="shared" si="2"/>
        <v>52.69857754676601</v>
      </c>
    </row>
    <row r="34" spans="1:10" ht="14.25">
      <c r="A34" s="10" t="s">
        <v>28</v>
      </c>
      <c r="B34" s="3">
        <v>3663.748</v>
      </c>
      <c r="C34" s="3">
        <v>631.777</v>
      </c>
      <c r="D34" s="3">
        <v>4295.525</v>
      </c>
      <c r="E34" s="3">
        <v>1133.231</v>
      </c>
      <c r="F34" s="3">
        <v>186.36599999999999</v>
      </c>
      <c r="G34" s="3">
        <v>1319.597</v>
      </c>
      <c r="H34" s="4">
        <f t="shared" si="0"/>
        <v>-69.06907898687355</v>
      </c>
      <c r="I34" s="4">
        <f t="shared" si="1"/>
        <v>-70.50130030058075</v>
      </c>
      <c r="J34" s="5">
        <f t="shared" si="2"/>
        <v>-69.27972715791434</v>
      </c>
    </row>
    <row r="35" spans="1:10" ht="14.25">
      <c r="A35" s="6" t="s">
        <v>59</v>
      </c>
      <c r="B35" s="7">
        <v>749.849</v>
      </c>
      <c r="C35" s="7">
        <v>0</v>
      </c>
      <c r="D35" s="7">
        <v>749.849</v>
      </c>
      <c r="E35" s="7">
        <v>1227.626</v>
      </c>
      <c r="F35" s="42">
        <v>0.3</v>
      </c>
      <c r="G35" s="7">
        <v>1227.926</v>
      </c>
      <c r="H35" s="8">
        <f t="shared" si="0"/>
        <v>63.71642824088581</v>
      </c>
      <c r="I35" s="8">
        <f t="shared" si="1"/>
        <v>0</v>
      </c>
      <c r="J35" s="9">
        <f t="shared" si="2"/>
        <v>63.75643629584088</v>
      </c>
    </row>
    <row r="36" spans="1:10" ht="14.25">
      <c r="A36" s="10" t="s">
        <v>29</v>
      </c>
      <c r="B36" s="3">
        <v>193.614</v>
      </c>
      <c r="C36" s="3">
        <v>78.189</v>
      </c>
      <c r="D36" s="3">
        <v>271.803</v>
      </c>
      <c r="E36" s="3">
        <v>210.543</v>
      </c>
      <c r="F36" s="3">
        <v>153.387</v>
      </c>
      <c r="G36" s="3">
        <v>363.93</v>
      </c>
      <c r="H36" s="40">
        <f t="shared" si="0"/>
        <v>8.743685890483126</v>
      </c>
      <c r="I36" s="4">
        <f t="shared" si="1"/>
        <v>96.17465372366959</v>
      </c>
      <c r="J36" s="5">
        <f t="shared" si="2"/>
        <v>33.89476937340648</v>
      </c>
    </row>
    <row r="37" spans="1:10" ht="14.25">
      <c r="A37" s="6" t="s">
        <v>30</v>
      </c>
      <c r="B37" s="7">
        <v>534.744</v>
      </c>
      <c r="C37" s="7">
        <v>0</v>
      </c>
      <c r="D37" s="7">
        <v>534.744</v>
      </c>
      <c r="E37" s="7">
        <v>873.586</v>
      </c>
      <c r="F37" s="7">
        <v>9.370000000000001</v>
      </c>
      <c r="G37" s="7">
        <v>882.956</v>
      </c>
      <c r="H37" s="8">
        <f t="shared" si="0"/>
        <v>63.365273850664984</v>
      </c>
      <c r="I37" s="8">
        <f t="shared" si="1"/>
        <v>0</v>
      </c>
      <c r="J37" s="9">
        <f t="shared" si="2"/>
        <v>65.1175141750071</v>
      </c>
    </row>
    <row r="38" spans="1:10" ht="14.25">
      <c r="A38" s="10" t="s">
        <v>31</v>
      </c>
      <c r="B38" s="3">
        <v>2003.6660000000002</v>
      </c>
      <c r="C38" s="3">
        <v>0</v>
      </c>
      <c r="D38" s="3">
        <v>2003.6660000000002</v>
      </c>
      <c r="E38" s="3">
        <v>1727.809</v>
      </c>
      <c r="F38" s="3">
        <v>0</v>
      </c>
      <c r="G38" s="3">
        <v>1727.809</v>
      </c>
      <c r="H38" s="4">
        <f t="shared" si="0"/>
        <v>-13.767613963604722</v>
      </c>
      <c r="I38" s="4">
        <f t="shared" si="1"/>
        <v>0</v>
      </c>
      <c r="J38" s="5">
        <f t="shared" si="2"/>
        <v>-13.767613963604722</v>
      </c>
    </row>
    <row r="39" spans="1:10" ht="14.25">
      <c r="A39" s="6" t="s">
        <v>32</v>
      </c>
      <c r="B39" s="7">
        <v>126.308</v>
      </c>
      <c r="C39" s="7">
        <v>0</v>
      </c>
      <c r="D39" s="7">
        <v>126.308</v>
      </c>
      <c r="E39" s="7">
        <v>144.462</v>
      </c>
      <c r="F39" s="7">
        <v>24.272</v>
      </c>
      <c r="G39" s="7">
        <v>168.73399999999998</v>
      </c>
      <c r="H39" s="8">
        <f t="shared" si="0"/>
        <v>14.372802989517671</v>
      </c>
      <c r="I39" s="8">
        <f t="shared" si="1"/>
        <v>0</v>
      </c>
      <c r="J39" s="9">
        <f t="shared" si="2"/>
        <v>33.5893213414827</v>
      </c>
    </row>
    <row r="40" spans="1:10" ht="14.25">
      <c r="A40" s="10" t="s">
        <v>33</v>
      </c>
      <c r="B40" s="3">
        <v>5765.875</v>
      </c>
      <c r="C40" s="3">
        <v>2605.4339999999997</v>
      </c>
      <c r="D40" s="3">
        <v>8371.309</v>
      </c>
      <c r="E40" s="3">
        <v>6196.964</v>
      </c>
      <c r="F40" s="3">
        <v>2633.822</v>
      </c>
      <c r="G40" s="3">
        <v>8830.786</v>
      </c>
      <c r="H40" s="4">
        <f t="shared" si="0"/>
        <v>7.4765581980185125</v>
      </c>
      <c r="I40" s="4">
        <f t="shared" si="1"/>
        <v>1.089568954730781</v>
      </c>
      <c r="J40" s="5">
        <f t="shared" si="2"/>
        <v>5.488711502585806</v>
      </c>
    </row>
    <row r="41" spans="1:10" ht="14.25">
      <c r="A41" s="6" t="s">
        <v>34</v>
      </c>
      <c r="B41" s="7">
        <v>0</v>
      </c>
      <c r="C41" s="7">
        <v>0</v>
      </c>
      <c r="D41" s="7">
        <v>0</v>
      </c>
      <c r="E41" s="7">
        <v>0</v>
      </c>
      <c r="F41" s="7">
        <v>14.645</v>
      </c>
      <c r="G41" s="7">
        <v>14.645</v>
      </c>
      <c r="H41" s="8">
        <f t="shared" si="0"/>
        <v>0</v>
      </c>
      <c r="I41" s="8">
        <f t="shared" si="1"/>
        <v>0</v>
      </c>
      <c r="J41" s="9">
        <f t="shared" si="2"/>
        <v>0</v>
      </c>
    </row>
    <row r="42" spans="1:10" ht="14.25">
      <c r="A42" s="10" t="s">
        <v>35</v>
      </c>
      <c r="B42" s="3">
        <v>1978.5269999999996</v>
      </c>
      <c r="C42" s="3">
        <v>540.781</v>
      </c>
      <c r="D42" s="3">
        <v>2519.3079999999995</v>
      </c>
      <c r="E42" s="3">
        <v>2312.5159999999996</v>
      </c>
      <c r="F42" s="3">
        <v>980.166</v>
      </c>
      <c r="G42" s="3">
        <v>3292.682</v>
      </c>
      <c r="H42" s="4">
        <f t="shared" si="0"/>
        <v>16.880689523064383</v>
      </c>
      <c r="I42" s="4">
        <f t="shared" si="1"/>
        <v>81.25008090151098</v>
      </c>
      <c r="J42" s="5">
        <f t="shared" si="2"/>
        <v>30.697874178147348</v>
      </c>
    </row>
    <row r="43" spans="1:10" ht="14.25">
      <c r="A43" s="6" t="s">
        <v>36</v>
      </c>
      <c r="B43" s="7">
        <v>1985.0510000000002</v>
      </c>
      <c r="C43" s="7">
        <v>0.881</v>
      </c>
      <c r="D43" s="7">
        <v>1985.9320000000002</v>
      </c>
      <c r="E43" s="7">
        <v>2181.371</v>
      </c>
      <c r="F43" s="7">
        <v>22.936</v>
      </c>
      <c r="G43" s="7">
        <v>2204.3070000000002</v>
      </c>
      <c r="H43" s="8">
        <f t="shared" si="0"/>
        <v>9.889922223660747</v>
      </c>
      <c r="I43" s="8">
        <f t="shared" si="1"/>
        <v>2503.405221339387</v>
      </c>
      <c r="J43" s="9">
        <f t="shared" si="2"/>
        <v>10.996096543084052</v>
      </c>
    </row>
    <row r="44" spans="1:10" ht="14.25">
      <c r="A44" s="10" t="s">
        <v>66</v>
      </c>
      <c r="B44" s="3">
        <v>2237.1919999999996</v>
      </c>
      <c r="C44" s="3">
        <v>0</v>
      </c>
      <c r="D44" s="3">
        <v>2237.1919999999996</v>
      </c>
      <c r="E44" s="3">
        <v>2308.989</v>
      </c>
      <c r="F44" s="3">
        <v>37.471000000000004</v>
      </c>
      <c r="G44" s="3">
        <v>2346.46</v>
      </c>
      <c r="H44" s="4">
        <f t="shared" si="0"/>
        <v>3.209246233671517</v>
      </c>
      <c r="I44" s="4">
        <f t="shared" si="1"/>
        <v>0</v>
      </c>
      <c r="J44" s="5">
        <f t="shared" si="2"/>
        <v>4.8841583556530015</v>
      </c>
    </row>
    <row r="45" spans="1:10" ht="14.25">
      <c r="A45" s="6" t="s">
        <v>67</v>
      </c>
      <c r="B45" s="7">
        <v>1142.43</v>
      </c>
      <c r="C45" s="7">
        <v>0</v>
      </c>
      <c r="D45" s="7">
        <v>1142.43</v>
      </c>
      <c r="E45" s="7">
        <v>1387.614</v>
      </c>
      <c r="F45" s="7">
        <v>4.695</v>
      </c>
      <c r="G45" s="7">
        <v>1392.309</v>
      </c>
      <c r="H45" s="8">
        <f t="shared" si="0"/>
        <v>21.461621280953754</v>
      </c>
      <c r="I45" s="8">
        <f t="shared" si="1"/>
        <v>0</v>
      </c>
      <c r="J45" s="9">
        <f t="shared" si="2"/>
        <v>21.87258737953309</v>
      </c>
    </row>
    <row r="46" spans="1:10" ht="14.25">
      <c r="A46" s="10" t="s">
        <v>37</v>
      </c>
      <c r="B46" s="3">
        <v>1511.5369999999998</v>
      </c>
      <c r="C46" s="3">
        <v>79.482</v>
      </c>
      <c r="D46" s="3">
        <v>1591.0189999999998</v>
      </c>
      <c r="E46" s="3">
        <v>1681.23</v>
      </c>
      <c r="F46" s="3">
        <v>56.226</v>
      </c>
      <c r="G46" s="3">
        <v>1737.4560000000001</v>
      </c>
      <c r="H46" s="4">
        <f t="shared" si="0"/>
        <v>11.226519761011488</v>
      </c>
      <c r="I46" s="4">
        <f t="shared" si="1"/>
        <v>-29.259454970936815</v>
      </c>
      <c r="J46" s="5">
        <f t="shared" si="2"/>
        <v>9.203975565345251</v>
      </c>
    </row>
    <row r="47" spans="1:10" ht="14.25">
      <c r="A47" s="6" t="s">
        <v>38</v>
      </c>
      <c r="B47" s="7">
        <v>2243.819</v>
      </c>
      <c r="C47" s="7">
        <v>1.3579999999999999</v>
      </c>
      <c r="D47" s="7">
        <v>2245.177</v>
      </c>
      <c r="E47" s="7">
        <v>2650.902</v>
      </c>
      <c r="F47" s="7">
        <v>60.498</v>
      </c>
      <c r="G47" s="7">
        <v>2711.4</v>
      </c>
      <c r="H47" s="8">
        <f t="shared" si="0"/>
        <v>18.14241701313698</v>
      </c>
      <c r="I47" s="8">
        <f t="shared" si="1"/>
        <v>4354.933726067747</v>
      </c>
      <c r="J47" s="9">
        <f t="shared" si="2"/>
        <v>20.765534298632133</v>
      </c>
    </row>
    <row r="48" spans="1:10" ht="14.25">
      <c r="A48" s="10" t="s">
        <v>68</v>
      </c>
      <c r="B48" s="3">
        <v>150.964</v>
      </c>
      <c r="C48" s="3">
        <v>0</v>
      </c>
      <c r="D48" s="3">
        <v>150.964</v>
      </c>
      <c r="E48" s="3">
        <v>2191.188</v>
      </c>
      <c r="F48" s="3">
        <v>16.297</v>
      </c>
      <c r="G48" s="3">
        <v>2207.485</v>
      </c>
      <c r="H48" s="4"/>
      <c r="I48" s="4"/>
      <c r="J48" s="5"/>
    </row>
    <row r="49" spans="1:10" ht="14.25">
      <c r="A49" s="6" t="s">
        <v>39</v>
      </c>
      <c r="B49" s="7">
        <v>3460.633999999999</v>
      </c>
      <c r="C49" s="7">
        <v>957.6640000000002</v>
      </c>
      <c r="D49" s="7">
        <v>4418.297999999999</v>
      </c>
      <c r="E49" s="7">
        <v>3621.063</v>
      </c>
      <c r="F49" s="7">
        <v>1033.721</v>
      </c>
      <c r="G49" s="7">
        <v>4654.784</v>
      </c>
      <c r="H49" s="8">
        <f t="shared" si="0"/>
        <v>4.635826845601154</v>
      </c>
      <c r="I49" s="8">
        <f t="shared" si="1"/>
        <v>7.941929528519373</v>
      </c>
      <c r="J49" s="9">
        <f t="shared" si="2"/>
        <v>5.3524230371061625</v>
      </c>
    </row>
    <row r="50" spans="1:10" ht="14.25">
      <c r="A50" s="10" t="s">
        <v>40</v>
      </c>
      <c r="B50" s="3">
        <v>140.04500000000002</v>
      </c>
      <c r="C50" s="3">
        <v>0</v>
      </c>
      <c r="D50" s="3">
        <v>140.04500000000002</v>
      </c>
      <c r="E50" s="3">
        <v>167.666</v>
      </c>
      <c r="F50" s="3">
        <v>0</v>
      </c>
      <c r="G50" s="3">
        <v>167.666</v>
      </c>
      <c r="H50" s="4">
        <f t="shared" si="0"/>
        <v>19.7229461958656</v>
      </c>
      <c r="I50" s="4">
        <f t="shared" si="1"/>
        <v>0</v>
      </c>
      <c r="J50" s="5">
        <f t="shared" si="2"/>
        <v>19.7229461958656</v>
      </c>
    </row>
    <row r="51" spans="1:10" ht="14.25">
      <c r="A51" s="6" t="s">
        <v>41</v>
      </c>
      <c r="B51" s="7">
        <v>218.601</v>
      </c>
      <c r="C51" s="7">
        <v>0</v>
      </c>
      <c r="D51" s="7">
        <v>218.601</v>
      </c>
      <c r="E51" s="7">
        <v>267.997</v>
      </c>
      <c r="F51" s="7">
        <v>0</v>
      </c>
      <c r="G51" s="7">
        <v>267.997</v>
      </c>
      <c r="H51" s="8">
        <f t="shared" si="0"/>
        <v>22.596419961482344</v>
      </c>
      <c r="I51" s="8">
        <f t="shared" si="1"/>
        <v>0</v>
      </c>
      <c r="J51" s="9">
        <f t="shared" si="2"/>
        <v>22.596419961482344</v>
      </c>
    </row>
    <row r="52" spans="1:10" ht="14.25">
      <c r="A52" s="10" t="s">
        <v>42</v>
      </c>
      <c r="B52" s="3">
        <v>1269.026</v>
      </c>
      <c r="C52" s="3">
        <v>1.221</v>
      </c>
      <c r="D52" s="3">
        <v>1270.247</v>
      </c>
      <c r="E52" s="3">
        <v>1268.2920000000001</v>
      </c>
      <c r="F52" s="3">
        <v>44.393</v>
      </c>
      <c r="G52" s="3">
        <v>1312.6850000000002</v>
      </c>
      <c r="H52" s="4">
        <f t="shared" si="0"/>
        <v>-0.05783963449132827</v>
      </c>
      <c r="I52" s="4">
        <f t="shared" si="1"/>
        <v>3535.790335790335</v>
      </c>
      <c r="J52" s="5">
        <f t="shared" si="2"/>
        <v>3.3409250326905005</v>
      </c>
    </row>
    <row r="53" spans="1:10" ht="14.25">
      <c r="A53" s="6" t="s">
        <v>69</v>
      </c>
      <c r="B53" s="7">
        <v>1783.864</v>
      </c>
      <c r="C53" s="7">
        <v>0</v>
      </c>
      <c r="D53" s="7">
        <v>1783.864</v>
      </c>
      <c r="E53" s="7">
        <v>3729.016</v>
      </c>
      <c r="F53" s="7">
        <v>681.679</v>
      </c>
      <c r="G53" s="7">
        <v>4410.695</v>
      </c>
      <c r="H53" s="8">
        <f t="shared" si="0"/>
        <v>109.04149643694811</v>
      </c>
      <c r="I53" s="8">
        <f t="shared" si="1"/>
        <v>0</v>
      </c>
      <c r="J53" s="9">
        <f t="shared" si="2"/>
        <v>147.25511586085037</v>
      </c>
    </row>
    <row r="54" spans="1:10" ht="14.25">
      <c r="A54" s="10" t="s">
        <v>43</v>
      </c>
      <c r="B54" s="3">
        <v>1151.078</v>
      </c>
      <c r="C54" s="3">
        <v>0</v>
      </c>
      <c r="D54" s="3">
        <v>1151.078</v>
      </c>
      <c r="E54" s="3">
        <v>1415.335</v>
      </c>
      <c r="F54" s="3">
        <v>0</v>
      </c>
      <c r="G54" s="3">
        <v>1415.335</v>
      </c>
      <c r="H54" s="4">
        <f t="shared" si="0"/>
        <v>22.957349545382684</v>
      </c>
      <c r="I54" s="4">
        <f t="shared" si="1"/>
        <v>0</v>
      </c>
      <c r="J54" s="5">
        <f t="shared" si="2"/>
        <v>22.957349545382684</v>
      </c>
    </row>
    <row r="55" spans="1:10" ht="14.25">
      <c r="A55" s="6" t="s">
        <v>61</v>
      </c>
      <c r="B55" s="7">
        <v>65.911</v>
      </c>
      <c r="C55" s="7">
        <v>874.2909999999999</v>
      </c>
      <c r="D55" s="7">
        <v>940.202</v>
      </c>
      <c r="E55" s="7">
        <v>103.005</v>
      </c>
      <c r="F55" s="7">
        <v>562.47</v>
      </c>
      <c r="G55" s="7">
        <v>665.475</v>
      </c>
      <c r="H55" s="8">
        <f t="shared" si="0"/>
        <v>56.278921576064675</v>
      </c>
      <c r="I55" s="8">
        <f t="shared" si="1"/>
        <v>-35.6655850283258</v>
      </c>
      <c r="J55" s="9">
        <f t="shared" si="2"/>
        <v>-29.219997404813007</v>
      </c>
    </row>
    <row r="56" spans="1:10" ht="14.25">
      <c r="A56" s="10" t="s">
        <v>44</v>
      </c>
      <c r="B56" s="3">
        <v>157.019</v>
      </c>
      <c r="C56" s="3">
        <v>0</v>
      </c>
      <c r="D56" s="3">
        <v>157.019</v>
      </c>
      <c r="E56" s="3">
        <v>453.36199999999997</v>
      </c>
      <c r="F56" s="3">
        <v>23.87</v>
      </c>
      <c r="G56" s="3">
        <v>477.23199999999997</v>
      </c>
      <c r="H56" s="4">
        <f t="shared" si="0"/>
        <v>188.73066316815158</v>
      </c>
      <c r="I56" s="4">
        <f t="shared" si="1"/>
        <v>0</v>
      </c>
      <c r="J56" s="5">
        <f t="shared" si="2"/>
        <v>203.93264509390582</v>
      </c>
    </row>
    <row r="57" spans="1:10" ht="14.25">
      <c r="A57" s="6" t="s">
        <v>45</v>
      </c>
      <c r="B57" s="7">
        <v>0</v>
      </c>
      <c r="C57" s="7">
        <v>0</v>
      </c>
      <c r="D57" s="7">
        <v>0</v>
      </c>
      <c r="E57" s="7">
        <v>0</v>
      </c>
      <c r="F57" s="7">
        <v>0</v>
      </c>
      <c r="G57" s="7">
        <v>0</v>
      </c>
      <c r="H57" s="8">
        <f t="shared" si="0"/>
        <v>0</v>
      </c>
      <c r="I57" s="8">
        <f t="shared" si="1"/>
        <v>0</v>
      </c>
      <c r="J57" s="9">
        <f t="shared" si="2"/>
        <v>0</v>
      </c>
    </row>
    <row r="58" spans="1:10" ht="14.25">
      <c r="A58" s="10" t="s">
        <v>46</v>
      </c>
      <c r="B58" s="3">
        <v>4770.615</v>
      </c>
      <c r="C58" s="3">
        <v>2.241</v>
      </c>
      <c r="D58" s="3">
        <v>4772.856</v>
      </c>
      <c r="E58" s="3">
        <v>5670.285</v>
      </c>
      <c r="F58" s="3">
        <v>25.164</v>
      </c>
      <c r="G58" s="3">
        <v>5695.449</v>
      </c>
      <c r="H58" s="4">
        <f t="shared" si="0"/>
        <v>18.858574837835377</v>
      </c>
      <c r="I58" s="4">
        <f t="shared" si="1"/>
        <v>1022.8915662650603</v>
      </c>
      <c r="J58" s="5">
        <f t="shared" si="2"/>
        <v>19.32999864232233</v>
      </c>
    </row>
    <row r="59" spans="1:10" ht="14.25">
      <c r="A59" s="6" t="s">
        <v>75</v>
      </c>
      <c r="B59" s="7">
        <v>106.73700000000001</v>
      </c>
      <c r="C59" s="7">
        <v>75.489</v>
      </c>
      <c r="D59" s="7">
        <v>182.226</v>
      </c>
      <c r="E59" s="7">
        <v>134.764</v>
      </c>
      <c r="F59" s="7">
        <v>186.006</v>
      </c>
      <c r="G59" s="7">
        <v>320.77</v>
      </c>
      <c r="H59" s="8">
        <f t="shared" si="0"/>
        <v>26.257998632151924</v>
      </c>
      <c r="I59" s="8">
        <f t="shared" si="1"/>
        <v>146.40146246472995</v>
      </c>
      <c r="J59" s="9">
        <f t="shared" si="2"/>
        <v>76.02866769835258</v>
      </c>
    </row>
    <row r="60" spans="1:10" ht="14.25">
      <c r="A60" s="10" t="s">
        <v>76</v>
      </c>
      <c r="B60" s="3">
        <v>36.543</v>
      </c>
      <c r="C60" s="3">
        <v>414.462</v>
      </c>
      <c r="D60" s="3">
        <v>451.005</v>
      </c>
      <c r="E60" s="3">
        <v>105.152</v>
      </c>
      <c r="F60" s="3">
        <v>490.793</v>
      </c>
      <c r="G60" s="3">
        <v>595.945</v>
      </c>
      <c r="H60" s="4">
        <f t="shared" si="0"/>
        <v>187.74867963768713</v>
      </c>
      <c r="I60" s="4">
        <f t="shared" si="1"/>
        <v>18.416887434794994</v>
      </c>
      <c r="J60" s="5">
        <f t="shared" si="2"/>
        <v>32.137115996496725</v>
      </c>
    </row>
    <row r="61" spans="1:10" ht="14.25">
      <c r="A61" s="11" t="s">
        <v>47</v>
      </c>
      <c r="B61" s="22">
        <f>+B62-SUM(B6+B10+B32+B20+B59+B60+B5)</f>
        <v>160119.22699999996</v>
      </c>
      <c r="C61" s="22">
        <f>+C62-SUM(C6+C10+C32+C20+C59+C60+C5)</f>
        <v>171387.46500000008</v>
      </c>
      <c r="D61" s="22">
        <f>+D62-SUM(D6+D10+D32+D20+D59+D60+D5)</f>
        <v>331506.6919999998</v>
      </c>
      <c r="E61" s="22">
        <f>+E62-SUM(E6+E10+E32+E20+E59+E60+E5)</f>
        <v>176189.19113000005</v>
      </c>
      <c r="F61" s="22">
        <f>+F62-SUM(F6+F10+F32+F20+F59+F60+F5)</f>
        <v>140934.50270000007</v>
      </c>
      <c r="G61" s="22">
        <f>+G62-SUM(G6+G10+G32+G20+G59+G60+G5)</f>
        <v>317123.69383000024</v>
      </c>
      <c r="H61" s="23">
        <f>+_xlfn.IFERROR(((E61-B61)/B61)*100,0)</f>
        <v>10.036248882215812</v>
      </c>
      <c r="I61" s="23">
        <f t="shared" si="1"/>
        <v>-17.768488669810246</v>
      </c>
      <c r="J61" s="23">
        <f t="shared" si="2"/>
        <v>-4.3386750605926165</v>
      </c>
    </row>
    <row r="62" spans="1:10" ht="14.25">
      <c r="A62" s="14" t="s">
        <v>48</v>
      </c>
      <c r="B62" s="24">
        <f>SUM(B4:B60)</f>
        <v>275464.073</v>
      </c>
      <c r="C62" s="24">
        <f>SUM(C4:C60)</f>
        <v>1150932.7310000004</v>
      </c>
      <c r="D62" s="24">
        <f>SUM(D4:D60)</f>
        <v>1426396.804</v>
      </c>
      <c r="E62" s="24">
        <f>SUM(E4:E60)</f>
        <v>309340.8332899997</v>
      </c>
      <c r="F62" s="24">
        <f>SUM(F4:F60)</f>
        <v>1153281.278217435</v>
      </c>
      <c r="G62" s="24">
        <f>SUM(G4:G60)</f>
        <v>1462622.1115074349</v>
      </c>
      <c r="H62" s="25">
        <f>+_xlfn.IFERROR(((E62-B62)/B62)*100,0)</f>
        <v>12.298068463541421</v>
      </c>
      <c r="I62" s="25">
        <f>+_xlfn.IFERROR(((F62-C62)/C62)*100,0)</f>
        <v>0.20405599338496325</v>
      </c>
      <c r="J62" s="25">
        <f>+_xlfn.IFERROR(((G62-D62)/D62)*100,0)</f>
        <v>2.539637456130676</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1" t="s">
        <v>62</v>
      </c>
      <c r="B66" s="61"/>
      <c r="C66" s="61"/>
      <c r="D66" s="61"/>
      <c r="E66" s="61"/>
      <c r="F66" s="61"/>
      <c r="G66" s="61"/>
      <c r="H66" s="61"/>
      <c r="I66" s="61"/>
      <c r="J66" s="61"/>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1">
      <selection activeCell="E29" sqref="E29"/>
    </sheetView>
  </sheetViews>
  <sheetFormatPr defaultColWidth="9.140625" defaultRowHeight="15"/>
  <cols>
    <col min="1" max="1" width="34.00390625" style="44" bestFit="1" customWidth="1"/>
    <col min="2" max="10" width="14.28125" style="44" customWidth="1"/>
    <col min="11" max="16384" width="9.140625" style="44" customWidth="1"/>
  </cols>
  <sheetData>
    <row r="1" spans="1:10" ht="18" customHeight="1">
      <c r="A1" s="62" t="s">
        <v>85</v>
      </c>
      <c r="B1" s="63"/>
      <c r="C1" s="63"/>
      <c r="D1" s="63"/>
      <c r="E1" s="63"/>
      <c r="F1" s="63"/>
      <c r="G1" s="63"/>
      <c r="H1" s="63"/>
      <c r="I1" s="63"/>
      <c r="J1" s="64"/>
    </row>
    <row r="2" spans="1:10" ht="30" customHeight="1">
      <c r="A2" s="76" t="s">
        <v>1</v>
      </c>
      <c r="B2" s="67" t="s">
        <v>86</v>
      </c>
      <c r="C2" s="67"/>
      <c r="D2" s="67"/>
      <c r="E2" s="67" t="s">
        <v>87</v>
      </c>
      <c r="F2" s="67"/>
      <c r="G2" s="67"/>
      <c r="H2" s="68" t="s">
        <v>65</v>
      </c>
      <c r="I2" s="68"/>
      <c r="J2" s="69"/>
    </row>
    <row r="3" spans="1:10" ht="14.25">
      <c r="A3" s="77"/>
      <c r="B3" s="1" t="s">
        <v>2</v>
      </c>
      <c r="C3" s="1" t="s">
        <v>3</v>
      </c>
      <c r="D3" s="1" t="s">
        <v>4</v>
      </c>
      <c r="E3" s="1" t="s">
        <v>2</v>
      </c>
      <c r="F3" s="1" t="s">
        <v>3</v>
      </c>
      <c r="G3" s="1" t="s">
        <v>4</v>
      </c>
      <c r="H3" s="1" t="s">
        <v>2</v>
      </c>
      <c r="I3" s="1" t="s">
        <v>3</v>
      </c>
      <c r="J3" s="2" t="s">
        <v>4</v>
      </c>
    </row>
    <row r="4" spans="1:10" ht="14.25">
      <c r="A4" s="10" t="s">
        <v>5</v>
      </c>
      <c r="B4" s="49">
        <v>249.553</v>
      </c>
      <c r="C4" s="49">
        <v>58293.42199999999</v>
      </c>
      <c r="D4" s="3">
        <v>58542.97499999999</v>
      </c>
      <c r="E4" s="49">
        <v>0</v>
      </c>
      <c r="F4" s="49">
        <v>0</v>
      </c>
      <c r="G4" s="49">
        <v>0</v>
      </c>
      <c r="H4" s="4">
        <f aca="true" t="shared" si="0" ref="H4:H35">+_xlfn.IFERROR(((E4-B4)/B4)*100,0)</f>
        <v>-100</v>
      </c>
      <c r="I4" s="4">
        <f aca="true" t="shared" si="1" ref="I4:I35">+_xlfn.IFERROR(((F4-C4)/C4)*100,0)</f>
        <v>-100</v>
      </c>
      <c r="J4" s="5">
        <f aca="true" t="shared" si="2" ref="J4:J35">+_xlfn.IFERROR(((G4-D4)/D4)*100,0)</f>
        <v>-100</v>
      </c>
    </row>
    <row r="5" spans="1:10" ht="14.25">
      <c r="A5" s="6" t="s">
        <v>84</v>
      </c>
      <c r="B5" s="50">
        <v>18575.838</v>
      </c>
      <c r="C5" s="50">
        <v>529504.7690000001</v>
      </c>
      <c r="D5" s="7">
        <v>548080.6070000001</v>
      </c>
      <c r="E5" s="50">
        <v>29687.20419999963</v>
      </c>
      <c r="F5" s="50">
        <v>498304.27603000175</v>
      </c>
      <c r="G5" s="50">
        <v>527991.4802300014</v>
      </c>
      <c r="H5" s="8">
        <f t="shared" si="0"/>
        <v>59.81623117083401</v>
      </c>
      <c r="I5" s="8">
        <f t="shared" si="1"/>
        <v>-5.892391305355425</v>
      </c>
      <c r="J5" s="9">
        <f t="shared" si="2"/>
        <v>-3.665359896596139</v>
      </c>
    </row>
    <row r="6" spans="1:10" ht="14.25">
      <c r="A6" s="10" t="s">
        <v>83</v>
      </c>
      <c r="B6" s="49">
        <v>2395.11</v>
      </c>
      <c r="C6" s="49">
        <v>16009.441</v>
      </c>
      <c r="D6" s="3">
        <v>18404.551</v>
      </c>
      <c r="E6" s="49">
        <v>3907.10099</v>
      </c>
      <c r="F6" s="49">
        <v>16299.843570833336</v>
      </c>
      <c r="G6" s="49">
        <v>20206.944560833337</v>
      </c>
      <c r="H6" s="4">
        <f t="shared" si="0"/>
        <v>63.12824838942678</v>
      </c>
      <c r="I6" s="40">
        <f t="shared" si="1"/>
        <v>1.8139457263581884</v>
      </c>
      <c r="J6" s="5">
        <f t="shared" si="2"/>
        <v>9.793194959406168</v>
      </c>
    </row>
    <row r="7" spans="1:10" ht="14.25">
      <c r="A7" s="6" t="s">
        <v>6</v>
      </c>
      <c r="B7" s="50">
        <v>3646.5600000000004</v>
      </c>
      <c r="C7" s="50">
        <v>1925.7570000000003</v>
      </c>
      <c r="D7" s="7">
        <v>5572.317000000001</v>
      </c>
      <c r="E7" s="50">
        <v>3662</v>
      </c>
      <c r="F7" s="50">
        <v>1009</v>
      </c>
      <c r="G7" s="50">
        <v>4671</v>
      </c>
      <c r="H7" s="8">
        <f t="shared" si="0"/>
        <v>0.42341275064717426</v>
      </c>
      <c r="I7" s="8">
        <f t="shared" si="1"/>
        <v>-47.60501974028915</v>
      </c>
      <c r="J7" s="9">
        <f t="shared" si="2"/>
        <v>-16.17490534009463</v>
      </c>
    </row>
    <row r="8" spans="1:10" ht="14.25">
      <c r="A8" s="10" t="s">
        <v>7</v>
      </c>
      <c r="B8" s="49">
        <v>9988.857999999998</v>
      </c>
      <c r="C8" s="49">
        <v>1787.1149999999996</v>
      </c>
      <c r="D8" s="3">
        <v>11775.972999999998</v>
      </c>
      <c r="E8" s="49">
        <v>9719.168000000001</v>
      </c>
      <c r="F8" s="49">
        <v>1011.713</v>
      </c>
      <c r="G8" s="49">
        <v>10730.881000000001</v>
      </c>
      <c r="H8" s="4">
        <f t="shared" si="0"/>
        <v>-2.6999082377584798</v>
      </c>
      <c r="I8" s="4">
        <f t="shared" si="1"/>
        <v>-43.38847807779577</v>
      </c>
      <c r="J8" s="5">
        <f t="shared" si="2"/>
        <v>-8.87478257635269</v>
      </c>
    </row>
    <row r="9" spans="1:10" ht="14.25">
      <c r="A9" s="6" t="s">
        <v>8</v>
      </c>
      <c r="B9" s="50">
        <v>2102.3320000000003</v>
      </c>
      <c r="C9" s="50">
        <v>1100.7820000000002</v>
      </c>
      <c r="D9" s="7">
        <v>3203.1140000000005</v>
      </c>
      <c r="E9" s="50">
        <v>2746.4339999999997</v>
      </c>
      <c r="F9" s="50">
        <v>771.0937000000001</v>
      </c>
      <c r="G9" s="50">
        <v>3517.5276999999996</v>
      </c>
      <c r="H9" s="8">
        <f t="shared" si="0"/>
        <v>30.637501593468553</v>
      </c>
      <c r="I9" s="8">
        <f t="shared" si="1"/>
        <v>-29.95037164488518</v>
      </c>
      <c r="J9" s="9">
        <f t="shared" si="2"/>
        <v>9.815876050618213</v>
      </c>
    </row>
    <row r="10" spans="1:10" ht="14.25">
      <c r="A10" s="10" t="s">
        <v>82</v>
      </c>
      <c r="B10" s="49">
        <v>0.423</v>
      </c>
      <c r="C10" s="49">
        <v>0</v>
      </c>
      <c r="D10" s="52">
        <v>0.423</v>
      </c>
      <c r="E10" s="49">
        <v>0</v>
      </c>
      <c r="F10" s="49">
        <v>0</v>
      </c>
      <c r="G10" s="49">
        <v>0</v>
      </c>
      <c r="H10" s="4">
        <f t="shared" si="0"/>
        <v>-100</v>
      </c>
      <c r="I10" s="4">
        <f t="shared" si="1"/>
        <v>0</v>
      </c>
      <c r="J10" s="5">
        <f t="shared" si="2"/>
        <v>-100</v>
      </c>
    </row>
    <row r="11" spans="1:10" ht="14.25">
      <c r="A11" s="6" t="s">
        <v>9</v>
      </c>
      <c r="B11" s="50">
        <v>28.235999999999997</v>
      </c>
      <c r="C11" s="50">
        <v>0.13</v>
      </c>
      <c r="D11" s="7">
        <v>28.365999999999996</v>
      </c>
      <c r="E11" s="50">
        <v>24.043000000000003</v>
      </c>
      <c r="F11" s="50">
        <v>0.1</v>
      </c>
      <c r="G11" s="50">
        <v>24.143000000000004</v>
      </c>
      <c r="H11" s="8">
        <f t="shared" si="0"/>
        <v>-14.84983708740613</v>
      </c>
      <c r="I11" s="8">
        <f t="shared" si="1"/>
        <v>-23.076923076923077</v>
      </c>
      <c r="J11" s="9">
        <f t="shared" si="2"/>
        <v>-14.887541422830122</v>
      </c>
    </row>
    <row r="12" spans="1:10" ht="14.25">
      <c r="A12" s="10" t="s">
        <v>10</v>
      </c>
      <c r="B12" s="49">
        <v>85.783</v>
      </c>
      <c r="C12" s="49">
        <v>33.148</v>
      </c>
      <c r="D12" s="3">
        <v>118.93100000000001</v>
      </c>
      <c r="E12" s="49">
        <v>70.896</v>
      </c>
      <c r="F12" s="49">
        <v>0</v>
      </c>
      <c r="G12" s="49">
        <v>70.896</v>
      </c>
      <c r="H12" s="4">
        <f t="shared" si="0"/>
        <v>-17.354254339437883</v>
      </c>
      <c r="I12" s="4">
        <f t="shared" si="1"/>
        <v>-100</v>
      </c>
      <c r="J12" s="5">
        <f t="shared" si="2"/>
        <v>-40.38896503014353</v>
      </c>
    </row>
    <row r="13" spans="1:10" ht="14.25">
      <c r="A13" s="6" t="s">
        <v>11</v>
      </c>
      <c r="B13" s="50">
        <v>2606.4440000000004</v>
      </c>
      <c r="C13" s="50">
        <v>1240.059</v>
      </c>
      <c r="D13" s="7">
        <v>3846.5030000000006</v>
      </c>
      <c r="E13" s="50">
        <v>2322.74916</v>
      </c>
      <c r="F13" s="50">
        <v>305.522</v>
      </c>
      <c r="G13" s="50">
        <v>2628.27116</v>
      </c>
      <c r="H13" s="8">
        <f t="shared" si="0"/>
        <v>-10.884363523636056</v>
      </c>
      <c r="I13" s="8">
        <f t="shared" si="1"/>
        <v>-75.36230130985703</v>
      </c>
      <c r="J13" s="9">
        <f t="shared" si="2"/>
        <v>-31.671152732754937</v>
      </c>
    </row>
    <row r="14" spans="1:10" ht="14.25">
      <c r="A14" s="10" t="s">
        <v>12</v>
      </c>
      <c r="B14" s="49">
        <v>397.36199999999997</v>
      </c>
      <c r="C14" s="49">
        <v>1.247</v>
      </c>
      <c r="D14" s="3">
        <v>398.609</v>
      </c>
      <c r="E14" s="49">
        <v>316.071</v>
      </c>
      <c r="F14" s="49">
        <v>3.4859999999999998</v>
      </c>
      <c r="G14" s="49">
        <v>319.557</v>
      </c>
      <c r="H14" s="4">
        <f t="shared" si="0"/>
        <v>-20.457668322587452</v>
      </c>
      <c r="I14" s="4">
        <f t="shared" si="1"/>
        <v>179.55092221331194</v>
      </c>
      <c r="J14" s="5">
        <f t="shared" si="2"/>
        <v>-19.831965660584675</v>
      </c>
    </row>
    <row r="15" spans="1:10" ht="14.25">
      <c r="A15" s="6" t="s">
        <v>13</v>
      </c>
      <c r="B15" s="50">
        <v>95.30499999999998</v>
      </c>
      <c r="C15" s="50">
        <v>0</v>
      </c>
      <c r="D15" s="7">
        <v>95.30499999999998</v>
      </c>
      <c r="E15" s="50">
        <v>0.74</v>
      </c>
      <c r="F15" s="50">
        <v>0</v>
      </c>
      <c r="G15" s="50">
        <v>0.74</v>
      </c>
      <c r="H15" s="8">
        <f t="shared" si="0"/>
        <v>-99.22354545931483</v>
      </c>
      <c r="I15" s="8">
        <f t="shared" si="1"/>
        <v>0</v>
      </c>
      <c r="J15" s="9">
        <f t="shared" si="2"/>
        <v>-99.22354545931483</v>
      </c>
    </row>
    <row r="16" spans="1:10" ht="14.25">
      <c r="A16" s="10" t="s">
        <v>14</v>
      </c>
      <c r="B16" s="49">
        <v>615.62</v>
      </c>
      <c r="C16" s="49">
        <v>11.355000000000002</v>
      </c>
      <c r="D16" s="3">
        <v>626.975</v>
      </c>
      <c r="E16" s="49">
        <v>857.7909999999999</v>
      </c>
      <c r="F16" s="49">
        <v>61.845</v>
      </c>
      <c r="G16" s="49">
        <v>919.636</v>
      </c>
      <c r="H16" s="4">
        <f t="shared" si="0"/>
        <v>39.337740814138584</v>
      </c>
      <c r="I16" s="4">
        <f t="shared" si="1"/>
        <v>444.6499339498017</v>
      </c>
      <c r="J16" s="5">
        <f t="shared" si="2"/>
        <v>46.678256708800184</v>
      </c>
    </row>
    <row r="17" spans="1:10" ht="14.25">
      <c r="A17" s="6" t="s">
        <v>15</v>
      </c>
      <c r="B17" s="50">
        <v>49.703</v>
      </c>
      <c r="C17" s="50">
        <v>0</v>
      </c>
      <c r="D17" s="7">
        <v>49.703</v>
      </c>
      <c r="E17" s="50">
        <v>31.156</v>
      </c>
      <c r="F17" s="50">
        <v>0</v>
      </c>
      <c r="G17" s="50">
        <v>31.156</v>
      </c>
      <c r="H17" s="8">
        <f t="shared" si="0"/>
        <v>-37.31565499064443</v>
      </c>
      <c r="I17" s="8">
        <f t="shared" si="1"/>
        <v>0</v>
      </c>
      <c r="J17" s="9">
        <f t="shared" si="2"/>
        <v>-37.31565499064443</v>
      </c>
    </row>
    <row r="18" spans="1:10" ht="14.25">
      <c r="A18" s="10" t="s">
        <v>16</v>
      </c>
      <c r="B18" s="49">
        <v>5.341000000000001</v>
      </c>
      <c r="C18" s="49">
        <v>0</v>
      </c>
      <c r="D18" s="3">
        <v>5.341000000000001</v>
      </c>
      <c r="E18" s="49">
        <v>9.145</v>
      </c>
      <c r="F18" s="49">
        <v>0</v>
      </c>
      <c r="G18" s="49">
        <v>9.145</v>
      </c>
      <c r="H18" s="40">
        <f t="shared" si="0"/>
        <v>71.22261748736187</v>
      </c>
      <c r="I18" s="40">
        <f t="shared" si="1"/>
        <v>0</v>
      </c>
      <c r="J18" s="54">
        <f t="shared" si="2"/>
        <v>71.22261748736187</v>
      </c>
    </row>
    <row r="19" spans="1:10" ht="14.25">
      <c r="A19" s="6" t="s">
        <v>17</v>
      </c>
      <c r="B19" s="50">
        <v>13.493</v>
      </c>
      <c r="C19" s="50">
        <v>0</v>
      </c>
      <c r="D19" s="7">
        <v>13.493</v>
      </c>
      <c r="E19" s="50">
        <v>2.0540000000000003</v>
      </c>
      <c r="F19" s="50">
        <v>0</v>
      </c>
      <c r="G19" s="50">
        <v>2.0540000000000003</v>
      </c>
      <c r="H19" s="8">
        <f t="shared" si="0"/>
        <v>-84.77729192914845</v>
      </c>
      <c r="I19" s="8">
        <f t="shared" si="1"/>
        <v>0</v>
      </c>
      <c r="J19" s="9">
        <f t="shared" si="2"/>
        <v>-84.77729192914845</v>
      </c>
    </row>
    <row r="20" spans="1:10" ht="14.25">
      <c r="A20" s="10" t="s">
        <v>81</v>
      </c>
      <c r="B20" s="49"/>
      <c r="C20" s="49"/>
      <c r="D20" s="3"/>
      <c r="E20" s="49">
        <v>0</v>
      </c>
      <c r="F20" s="49">
        <v>0</v>
      </c>
      <c r="G20" s="49">
        <v>0</v>
      </c>
      <c r="H20" s="4">
        <f t="shared" si="0"/>
        <v>0</v>
      </c>
      <c r="I20" s="4">
        <f t="shared" si="1"/>
        <v>0</v>
      </c>
      <c r="J20" s="5">
        <f t="shared" si="2"/>
        <v>0</v>
      </c>
    </row>
    <row r="21" spans="1:10" ht="14.25">
      <c r="A21" s="6" t="s">
        <v>18</v>
      </c>
      <c r="B21" s="50">
        <v>0.11</v>
      </c>
      <c r="C21" s="50">
        <v>0</v>
      </c>
      <c r="D21" s="42">
        <v>0.11</v>
      </c>
      <c r="E21" s="50">
        <v>0</v>
      </c>
      <c r="F21" s="50">
        <v>0</v>
      </c>
      <c r="G21" s="50">
        <v>0</v>
      </c>
      <c r="H21" s="8">
        <f t="shared" si="0"/>
        <v>-100</v>
      </c>
      <c r="I21" s="8">
        <f t="shared" si="1"/>
        <v>0</v>
      </c>
      <c r="J21" s="9">
        <f t="shared" si="2"/>
        <v>-100</v>
      </c>
    </row>
    <row r="22" spans="1:10" ht="14.25">
      <c r="A22" s="10" t="s">
        <v>19</v>
      </c>
      <c r="B22" s="49"/>
      <c r="C22" s="49"/>
      <c r="D22" s="3"/>
      <c r="E22" s="49">
        <v>0</v>
      </c>
      <c r="F22" s="49">
        <v>0</v>
      </c>
      <c r="G22" s="49">
        <v>0</v>
      </c>
      <c r="H22" s="4">
        <f t="shared" si="0"/>
        <v>0</v>
      </c>
      <c r="I22" s="4">
        <f t="shared" si="1"/>
        <v>0</v>
      </c>
      <c r="J22" s="5">
        <f t="shared" si="2"/>
        <v>0</v>
      </c>
    </row>
    <row r="23" spans="1:10" ht="14.25">
      <c r="A23" s="6" t="s">
        <v>20</v>
      </c>
      <c r="B23" s="50">
        <v>171.851</v>
      </c>
      <c r="C23" s="50">
        <v>0</v>
      </c>
      <c r="D23" s="7">
        <v>171.851</v>
      </c>
      <c r="E23" s="50">
        <v>291.284</v>
      </c>
      <c r="F23" s="50">
        <v>0</v>
      </c>
      <c r="G23" s="50">
        <v>291.284</v>
      </c>
      <c r="H23" s="8">
        <f t="shared" si="0"/>
        <v>69.4979953564425</v>
      </c>
      <c r="I23" s="8">
        <f t="shared" si="1"/>
        <v>0</v>
      </c>
      <c r="J23" s="9">
        <f t="shared" si="2"/>
        <v>69.4979953564425</v>
      </c>
    </row>
    <row r="24" spans="1:10" ht="14.25">
      <c r="A24" s="10" t="s">
        <v>21</v>
      </c>
      <c r="B24" s="47">
        <v>6.683999999999999</v>
      </c>
      <c r="C24" s="49">
        <v>0</v>
      </c>
      <c r="D24" s="3">
        <v>6.683999999999999</v>
      </c>
      <c r="E24" s="47">
        <v>0.461</v>
      </c>
      <c r="F24" s="49">
        <v>0</v>
      </c>
      <c r="G24" s="47">
        <v>0.461</v>
      </c>
      <c r="H24" s="4">
        <f t="shared" si="0"/>
        <v>-93.10293237582286</v>
      </c>
      <c r="I24" s="4">
        <f t="shared" si="1"/>
        <v>0</v>
      </c>
      <c r="J24" s="5">
        <f t="shared" si="2"/>
        <v>-93.10293237582286</v>
      </c>
    </row>
    <row r="25" spans="1:10" ht="14.25">
      <c r="A25" s="6" t="s">
        <v>22</v>
      </c>
      <c r="B25" s="50">
        <v>0.358</v>
      </c>
      <c r="C25" s="50">
        <v>8.24</v>
      </c>
      <c r="D25" s="7">
        <v>8.598</v>
      </c>
      <c r="E25" s="50">
        <v>0</v>
      </c>
      <c r="F25" s="50">
        <v>0</v>
      </c>
      <c r="G25" s="50">
        <v>0</v>
      </c>
      <c r="H25" s="8">
        <f t="shared" si="0"/>
        <v>-100</v>
      </c>
      <c r="I25" s="8">
        <f t="shared" si="1"/>
        <v>-100</v>
      </c>
      <c r="J25" s="9">
        <f t="shared" si="2"/>
        <v>-100</v>
      </c>
    </row>
    <row r="26" spans="1:10" ht="14.25">
      <c r="A26" s="10" t="s">
        <v>23</v>
      </c>
      <c r="B26" s="51">
        <v>1.188</v>
      </c>
      <c r="C26" s="49">
        <v>0</v>
      </c>
      <c r="D26" s="3">
        <v>1.188</v>
      </c>
      <c r="E26" s="51">
        <v>0.024</v>
      </c>
      <c r="F26" s="49">
        <v>0</v>
      </c>
      <c r="G26" s="51">
        <v>0.024</v>
      </c>
      <c r="H26" s="4">
        <f t="shared" si="0"/>
        <v>-97.97979797979798</v>
      </c>
      <c r="I26" s="4">
        <f t="shared" si="1"/>
        <v>0</v>
      </c>
      <c r="J26" s="5">
        <f t="shared" si="2"/>
        <v>-97.97979797979798</v>
      </c>
    </row>
    <row r="27" spans="1:10" ht="14.25">
      <c r="A27" s="6" t="s">
        <v>24</v>
      </c>
      <c r="B27" s="50"/>
      <c r="C27" s="50"/>
      <c r="D27" s="7"/>
      <c r="E27" s="50">
        <v>0</v>
      </c>
      <c r="F27" s="50">
        <v>0</v>
      </c>
      <c r="G27" s="50">
        <v>0</v>
      </c>
      <c r="H27" s="8">
        <f t="shared" si="0"/>
        <v>0</v>
      </c>
      <c r="I27" s="8">
        <f t="shared" si="1"/>
        <v>0</v>
      </c>
      <c r="J27" s="9">
        <f t="shared" si="2"/>
        <v>0</v>
      </c>
    </row>
    <row r="28" spans="1:10" ht="14.25">
      <c r="A28" s="10" t="s">
        <v>25</v>
      </c>
      <c r="B28" s="49">
        <v>120.877</v>
      </c>
      <c r="C28" s="49">
        <v>0</v>
      </c>
      <c r="D28" s="3">
        <v>120.877</v>
      </c>
      <c r="E28" s="49">
        <v>158.853</v>
      </c>
      <c r="F28" s="49">
        <v>0</v>
      </c>
      <c r="G28" s="49">
        <v>158.853</v>
      </c>
      <c r="H28" s="4">
        <f t="shared" si="0"/>
        <v>31.417060317512856</v>
      </c>
      <c r="I28" s="4">
        <f t="shared" si="1"/>
        <v>0</v>
      </c>
      <c r="J28" s="5">
        <f t="shared" si="2"/>
        <v>31.417060317512856</v>
      </c>
    </row>
    <row r="29" spans="1:10" ht="14.25">
      <c r="A29" s="6" t="s">
        <v>26</v>
      </c>
      <c r="B29" s="50">
        <v>250.422</v>
      </c>
      <c r="C29" s="48">
        <v>52.892</v>
      </c>
      <c r="D29" s="7">
        <v>303.314</v>
      </c>
      <c r="E29" s="50">
        <v>425.687</v>
      </c>
      <c r="F29" s="48">
        <v>0.395</v>
      </c>
      <c r="G29" s="50">
        <v>426.082</v>
      </c>
      <c r="H29" s="8">
        <f t="shared" si="0"/>
        <v>69.98786049149037</v>
      </c>
      <c r="I29" s="8">
        <f t="shared" si="1"/>
        <v>-99.2531951901989</v>
      </c>
      <c r="J29" s="9">
        <f t="shared" si="2"/>
        <v>40.47554679309229</v>
      </c>
    </row>
    <row r="30" spans="1:10" ht="14.25">
      <c r="A30" s="10" t="s">
        <v>27</v>
      </c>
      <c r="B30" s="49">
        <v>61.72000000000001</v>
      </c>
      <c r="C30" s="49">
        <v>0</v>
      </c>
      <c r="D30" s="3">
        <v>61.72000000000001</v>
      </c>
      <c r="E30" s="49">
        <v>62.712</v>
      </c>
      <c r="F30" s="49">
        <v>0</v>
      </c>
      <c r="G30" s="49">
        <v>62.712</v>
      </c>
      <c r="H30" s="4">
        <f t="shared" si="0"/>
        <v>1.6072585871678386</v>
      </c>
      <c r="I30" s="4">
        <f t="shared" si="1"/>
        <v>0</v>
      </c>
      <c r="J30" s="5">
        <f t="shared" si="2"/>
        <v>1.6072585871678386</v>
      </c>
    </row>
    <row r="31" spans="1:10" ht="14.25">
      <c r="A31" s="6" t="s">
        <v>64</v>
      </c>
      <c r="B31" s="50">
        <v>19.118000000000002</v>
      </c>
      <c r="C31" s="50">
        <v>0</v>
      </c>
      <c r="D31" s="7">
        <v>19.118000000000002</v>
      </c>
      <c r="E31" s="50">
        <v>18.744</v>
      </c>
      <c r="F31" s="50">
        <v>0</v>
      </c>
      <c r="G31" s="50">
        <v>18.744</v>
      </c>
      <c r="H31" s="8">
        <f t="shared" si="0"/>
        <v>-1.956271576524753</v>
      </c>
      <c r="I31" s="8">
        <f t="shared" si="1"/>
        <v>0</v>
      </c>
      <c r="J31" s="9">
        <f t="shared" si="2"/>
        <v>-1.956271576524753</v>
      </c>
    </row>
    <row r="32" spans="1:10" ht="14.25">
      <c r="A32" s="10" t="s">
        <v>80</v>
      </c>
      <c r="B32" s="53">
        <v>0</v>
      </c>
      <c r="C32" s="49">
        <v>0.265</v>
      </c>
      <c r="D32" s="52">
        <v>0.265</v>
      </c>
      <c r="E32" s="53">
        <v>0</v>
      </c>
      <c r="F32" s="49">
        <v>0</v>
      </c>
      <c r="G32" s="49">
        <v>0</v>
      </c>
      <c r="H32" s="4">
        <f t="shared" si="0"/>
        <v>0</v>
      </c>
      <c r="I32" s="4">
        <f t="shared" si="1"/>
        <v>-100</v>
      </c>
      <c r="J32" s="5">
        <f t="shared" si="2"/>
        <v>-100</v>
      </c>
    </row>
    <row r="33" spans="1:10" ht="14.25">
      <c r="A33" s="6" t="s">
        <v>60</v>
      </c>
      <c r="B33" s="50">
        <v>0</v>
      </c>
      <c r="C33" s="50">
        <v>0</v>
      </c>
      <c r="D33" s="42">
        <v>0</v>
      </c>
      <c r="E33" s="50">
        <v>0</v>
      </c>
      <c r="F33" s="50">
        <v>0</v>
      </c>
      <c r="G33" s="50">
        <v>0</v>
      </c>
      <c r="H33" s="8">
        <f t="shared" si="0"/>
        <v>0</v>
      </c>
      <c r="I33" s="8">
        <f t="shared" si="1"/>
        <v>0</v>
      </c>
      <c r="J33" s="9">
        <f t="shared" si="2"/>
        <v>0</v>
      </c>
    </row>
    <row r="34" spans="1:10" ht="14.25">
      <c r="A34" s="10" t="s">
        <v>28</v>
      </c>
      <c r="B34" s="49">
        <v>27.875999999999998</v>
      </c>
      <c r="C34" s="47">
        <v>0.62</v>
      </c>
      <c r="D34" s="3">
        <v>28.496</v>
      </c>
      <c r="E34" s="49">
        <v>8.872</v>
      </c>
      <c r="F34" s="47">
        <v>0.24</v>
      </c>
      <c r="G34" s="49">
        <v>9.112</v>
      </c>
      <c r="H34" s="4">
        <f t="shared" si="0"/>
        <v>-68.17333907303774</v>
      </c>
      <c r="I34" s="4">
        <f t="shared" si="1"/>
        <v>-61.29032258064516</v>
      </c>
      <c r="J34" s="5">
        <f t="shared" si="2"/>
        <v>-68.02358225715889</v>
      </c>
    </row>
    <row r="35" spans="1:10" ht="14.25">
      <c r="A35" s="6" t="s">
        <v>59</v>
      </c>
      <c r="B35" s="50">
        <v>1.1260000000000001</v>
      </c>
      <c r="C35" s="50">
        <v>0</v>
      </c>
      <c r="D35" s="7">
        <v>1.1260000000000001</v>
      </c>
      <c r="E35" s="50">
        <v>1.5250000000000001</v>
      </c>
      <c r="F35" s="50">
        <v>0</v>
      </c>
      <c r="G35" s="50">
        <v>1.5250000000000001</v>
      </c>
      <c r="H35" s="8">
        <f t="shared" si="0"/>
        <v>35.43516873889875</v>
      </c>
      <c r="I35" s="8">
        <f t="shared" si="1"/>
        <v>0</v>
      </c>
      <c r="J35" s="9">
        <f t="shared" si="2"/>
        <v>35.43516873889875</v>
      </c>
    </row>
    <row r="36" spans="1:10" ht="14.25">
      <c r="A36" s="10" t="s">
        <v>29</v>
      </c>
      <c r="B36" s="47">
        <v>0.354</v>
      </c>
      <c r="C36" s="49">
        <v>0</v>
      </c>
      <c r="D36" s="52">
        <v>0.354</v>
      </c>
      <c r="E36" s="47">
        <v>0.501</v>
      </c>
      <c r="F36" s="49">
        <v>0</v>
      </c>
      <c r="G36" s="47">
        <v>0.501</v>
      </c>
      <c r="H36" s="4">
        <f aca="true" t="shared" si="3" ref="H36:H62">+_xlfn.IFERROR(((E36-B36)/B36)*100,0)</f>
        <v>41.525423728813564</v>
      </c>
      <c r="I36" s="4">
        <f aca="true" t="shared" si="4" ref="I36:I62">+_xlfn.IFERROR(((F36-C36)/C36)*100,0)</f>
        <v>0</v>
      </c>
      <c r="J36" s="5">
        <f aca="true" t="shared" si="5" ref="J36:J62">+_xlfn.IFERROR(((G36-D36)/D36)*100,0)</f>
        <v>41.525423728813564</v>
      </c>
    </row>
    <row r="37" spans="1:10" ht="14.25">
      <c r="A37" s="6" t="s">
        <v>30</v>
      </c>
      <c r="B37" s="50">
        <v>8.974</v>
      </c>
      <c r="C37" s="50">
        <v>0</v>
      </c>
      <c r="D37" s="7">
        <v>8.974</v>
      </c>
      <c r="E37" s="50">
        <v>96.462</v>
      </c>
      <c r="F37" s="50">
        <v>0</v>
      </c>
      <c r="G37" s="50">
        <v>96.462</v>
      </c>
      <c r="H37" s="8">
        <f t="shared" si="3"/>
        <v>974.9052819255628</v>
      </c>
      <c r="I37" s="8">
        <f t="shared" si="4"/>
        <v>0</v>
      </c>
      <c r="J37" s="9">
        <f t="shared" si="5"/>
        <v>974.9052819255628</v>
      </c>
    </row>
    <row r="38" spans="1:10" ht="14.25">
      <c r="A38" s="10" t="s">
        <v>31</v>
      </c>
      <c r="B38" s="49">
        <v>2.006</v>
      </c>
      <c r="C38" s="49">
        <v>0</v>
      </c>
      <c r="D38" s="3">
        <v>2.006</v>
      </c>
      <c r="E38" s="49">
        <v>2.386</v>
      </c>
      <c r="F38" s="49">
        <v>0</v>
      </c>
      <c r="G38" s="49">
        <v>2.386</v>
      </c>
      <c r="H38" s="4">
        <f t="shared" si="3"/>
        <v>18.943170488534417</v>
      </c>
      <c r="I38" s="4">
        <f t="shared" si="4"/>
        <v>0</v>
      </c>
      <c r="J38" s="5">
        <f t="shared" si="5"/>
        <v>18.943170488534417</v>
      </c>
    </row>
    <row r="39" spans="1:10" ht="14.25">
      <c r="A39" s="6" t="s">
        <v>32</v>
      </c>
      <c r="B39" s="48">
        <v>2.201</v>
      </c>
      <c r="C39" s="50">
        <v>0</v>
      </c>
      <c r="D39" s="7">
        <v>2.201</v>
      </c>
      <c r="E39" s="48">
        <v>0.389</v>
      </c>
      <c r="F39" s="50">
        <v>0</v>
      </c>
      <c r="G39" s="48">
        <v>0.389</v>
      </c>
      <c r="H39" s="8">
        <f t="shared" si="3"/>
        <v>-82.32621535665606</v>
      </c>
      <c r="I39" s="8">
        <f t="shared" si="4"/>
        <v>0</v>
      </c>
      <c r="J39" s="9">
        <f t="shared" si="5"/>
        <v>-82.32621535665606</v>
      </c>
    </row>
    <row r="40" spans="1:10" ht="14.25">
      <c r="A40" s="10" t="s">
        <v>33</v>
      </c>
      <c r="B40" s="49">
        <v>321.578</v>
      </c>
      <c r="C40" s="49">
        <v>15.217999999999998</v>
      </c>
      <c r="D40" s="3">
        <v>336.796</v>
      </c>
      <c r="E40" s="49">
        <v>299.844</v>
      </c>
      <c r="F40" s="49">
        <v>2.445</v>
      </c>
      <c r="G40" s="49">
        <v>302.289</v>
      </c>
      <c r="H40" s="4">
        <f t="shared" si="3"/>
        <v>-6.758546915522823</v>
      </c>
      <c r="I40" s="4">
        <f t="shared" si="4"/>
        <v>-83.93349980286501</v>
      </c>
      <c r="J40" s="5">
        <f t="shared" si="5"/>
        <v>-10.245668000807612</v>
      </c>
    </row>
    <row r="41" spans="1:10" ht="14.25">
      <c r="A41" s="6" t="s">
        <v>34</v>
      </c>
      <c r="B41" s="50"/>
      <c r="C41" s="50"/>
      <c r="D41" s="7"/>
      <c r="E41" s="50">
        <v>0</v>
      </c>
      <c r="F41" s="50">
        <v>0</v>
      </c>
      <c r="G41" s="50">
        <v>0</v>
      </c>
      <c r="H41" s="8">
        <f t="shared" si="3"/>
        <v>0</v>
      </c>
      <c r="I41" s="8">
        <f t="shared" si="4"/>
        <v>0</v>
      </c>
      <c r="J41" s="9">
        <f t="shared" si="5"/>
        <v>0</v>
      </c>
    </row>
    <row r="42" spans="1:10" ht="14.25">
      <c r="A42" s="10" t="s">
        <v>35</v>
      </c>
      <c r="B42" s="49">
        <v>144.66000000000003</v>
      </c>
      <c r="C42" s="49">
        <v>0</v>
      </c>
      <c r="D42" s="3">
        <v>144.66000000000003</v>
      </c>
      <c r="E42" s="49">
        <v>123.91300000000001</v>
      </c>
      <c r="F42" s="49">
        <v>0</v>
      </c>
      <c r="G42" s="49">
        <v>123.91300000000001</v>
      </c>
      <c r="H42" s="4">
        <f t="shared" si="3"/>
        <v>-14.341905156919681</v>
      </c>
      <c r="I42" s="4">
        <f t="shared" si="4"/>
        <v>0</v>
      </c>
      <c r="J42" s="5">
        <f t="shared" si="5"/>
        <v>-14.341905156919681</v>
      </c>
    </row>
    <row r="43" spans="1:10" ht="14.25">
      <c r="A43" s="6" t="s">
        <v>36</v>
      </c>
      <c r="B43" s="50">
        <v>80.003</v>
      </c>
      <c r="C43" s="50">
        <v>0</v>
      </c>
      <c r="D43" s="7">
        <v>80.003</v>
      </c>
      <c r="E43" s="50">
        <v>147.208</v>
      </c>
      <c r="F43" s="50">
        <v>0</v>
      </c>
      <c r="G43" s="50">
        <v>147.208</v>
      </c>
      <c r="H43" s="8">
        <f t="shared" si="3"/>
        <v>84.00309988375436</v>
      </c>
      <c r="I43" s="8">
        <f t="shared" si="4"/>
        <v>0</v>
      </c>
      <c r="J43" s="9">
        <f t="shared" si="5"/>
        <v>84.00309988375436</v>
      </c>
    </row>
    <row r="44" spans="1:10" ht="14.25">
      <c r="A44" s="10" t="s">
        <v>66</v>
      </c>
      <c r="B44" s="49">
        <v>47.092999999999996</v>
      </c>
      <c r="C44" s="49">
        <v>0</v>
      </c>
      <c r="D44" s="3">
        <v>47.092999999999996</v>
      </c>
      <c r="E44" s="49">
        <v>84.57900000000001</v>
      </c>
      <c r="F44" s="49">
        <v>0</v>
      </c>
      <c r="G44" s="49">
        <v>84.57900000000001</v>
      </c>
      <c r="H44" s="4">
        <f t="shared" si="3"/>
        <v>79.59994054318055</v>
      </c>
      <c r="I44" s="4">
        <f t="shared" si="4"/>
        <v>0</v>
      </c>
      <c r="J44" s="5">
        <f t="shared" si="5"/>
        <v>79.59994054318055</v>
      </c>
    </row>
    <row r="45" spans="1:10" ht="14.25">
      <c r="A45" s="6" t="s">
        <v>67</v>
      </c>
      <c r="B45" s="50">
        <v>12.429999999999998</v>
      </c>
      <c r="C45" s="50">
        <v>0</v>
      </c>
      <c r="D45" s="7">
        <v>12.429999999999998</v>
      </c>
      <c r="E45" s="50">
        <v>15.637999999999998</v>
      </c>
      <c r="F45" s="50">
        <v>0</v>
      </c>
      <c r="G45" s="50">
        <v>15.637999999999998</v>
      </c>
      <c r="H45" s="8">
        <f t="shared" si="3"/>
        <v>25.808527755430415</v>
      </c>
      <c r="I45" s="8">
        <f t="shared" si="4"/>
        <v>0</v>
      </c>
      <c r="J45" s="9">
        <f t="shared" si="5"/>
        <v>25.808527755430415</v>
      </c>
    </row>
    <row r="46" spans="1:10" ht="14.25">
      <c r="A46" s="10" t="s">
        <v>37</v>
      </c>
      <c r="B46" s="49">
        <v>10.096</v>
      </c>
      <c r="C46" s="49">
        <v>0</v>
      </c>
      <c r="D46" s="3">
        <v>10.096</v>
      </c>
      <c r="E46" s="49">
        <v>2.886</v>
      </c>
      <c r="F46" s="49">
        <v>0</v>
      </c>
      <c r="G46" s="49">
        <v>2.886</v>
      </c>
      <c r="H46" s="4">
        <f t="shared" si="3"/>
        <v>-71.41442155309034</v>
      </c>
      <c r="I46" s="4">
        <f t="shared" si="4"/>
        <v>0</v>
      </c>
      <c r="J46" s="5">
        <f t="shared" si="5"/>
        <v>-71.41442155309034</v>
      </c>
    </row>
    <row r="47" spans="1:10" ht="14.25">
      <c r="A47" s="6" t="s">
        <v>38</v>
      </c>
      <c r="B47" s="50">
        <v>60.28799999999999</v>
      </c>
      <c r="C47" s="50">
        <v>0</v>
      </c>
      <c r="D47" s="7">
        <v>60.28799999999999</v>
      </c>
      <c r="E47" s="50">
        <v>146.223</v>
      </c>
      <c r="F47" s="50">
        <v>0</v>
      </c>
      <c r="G47" s="50">
        <v>146.223</v>
      </c>
      <c r="H47" s="8">
        <f t="shared" si="3"/>
        <v>142.54080414012748</v>
      </c>
      <c r="I47" s="8">
        <f t="shared" si="4"/>
        <v>0</v>
      </c>
      <c r="J47" s="9">
        <f t="shared" si="5"/>
        <v>142.54080414012748</v>
      </c>
    </row>
    <row r="48" spans="1:10" ht="14.25">
      <c r="A48" s="10" t="s">
        <v>68</v>
      </c>
      <c r="B48" s="49">
        <v>0</v>
      </c>
      <c r="C48" s="49">
        <v>0</v>
      </c>
      <c r="D48" s="3">
        <v>0</v>
      </c>
      <c r="E48" s="49">
        <v>8.811</v>
      </c>
      <c r="F48" s="49">
        <v>0</v>
      </c>
      <c r="G48" s="49">
        <v>8.811</v>
      </c>
      <c r="H48" s="4">
        <f t="shared" si="3"/>
        <v>0</v>
      </c>
      <c r="I48" s="4">
        <f t="shared" si="4"/>
        <v>0</v>
      </c>
      <c r="J48" s="5">
        <f t="shared" si="5"/>
        <v>0</v>
      </c>
    </row>
    <row r="49" spans="1:10" ht="14.25">
      <c r="A49" s="6" t="s">
        <v>39</v>
      </c>
      <c r="B49" s="50">
        <v>128.018</v>
      </c>
      <c r="C49" s="50">
        <v>4.711</v>
      </c>
      <c r="D49" s="7">
        <v>132.729</v>
      </c>
      <c r="E49" s="50">
        <v>123.676</v>
      </c>
      <c r="F49" s="50">
        <v>4.09</v>
      </c>
      <c r="G49" s="50">
        <v>127.766</v>
      </c>
      <c r="H49" s="8">
        <f t="shared" si="3"/>
        <v>-3.3917105407052124</v>
      </c>
      <c r="I49" s="8">
        <f t="shared" si="4"/>
        <v>-13.181914667798777</v>
      </c>
      <c r="J49" s="9">
        <f t="shared" si="5"/>
        <v>-3.7391979145476926</v>
      </c>
    </row>
    <row r="50" spans="1:10" ht="14.25">
      <c r="A50" s="10" t="s">
        <v>40</v>
      </c>
      <c r="B50" s="49">
        <v>1.0579999999999998</v>
      </c>
      <c r="C50" s="49">
        <v>0</v>
      </c>
      <c r="D50" s="3">
        <v>1.0579999999999998</v>
      </c>
      <c r="E50" s="49">
        <v>0.661</v>
      </c>
      <c r="F50" s="49">
        <v>0</v>
      </c>
      <c r="G50" s="49">
        <v>0.661</v>
      </c>
      <c r="H50" s="4">
        <f t="shared" si="3"/>
        <v>-37.52362948960301</v>
      </c>
      <c r="I50" s="4">
        <f t="shared" si="4"/>
        <v>0</v>
      </c>
      <c r="J50" s="5">
        <f t="shared" si="5"/>
        <v>-37.52362948960301</v>
      </c>
    </row>
    <row r="51" spans="1:10" ht="14.25">
      <c r="A51" s="6" t="s">
        <v>41</v>
      </c>
      <c r="B51" s="50">
        <v>4.0520000000000005</v>
      </c>
      <c r="C51" s="50">
        <v>0</v>
      </c>
      <c r="D51" s="7">
        <v>4.0520000000000005</v>
      </c>
      <c r="E51" s="50">
        <v>1.833</v>
      </c>
      <c r="F51" s="50">
        <v>0</v>
      </c>
      <c r="G51" s="50">
        <v>1.833</v>
      </c>
      <c r="H51" s="8">
        <f t="shared" si="3"/>
        <v>-54.76307996051333</v>
      </c>
      <c r="I51" s="8">
        <f t="shared" si="4"/>
        <v>0</v>
      </c>
      <c r="J51" s="9">
        <f t="shared" si="5"/>
        <v>-54.76307996051333</v>
      </c>
    </row>
    <row r="52" spans="1:10" ht="14.25">
      <c r="A52" s="10" t="s">
        <v>42</v>
      </c>
      <c r="B52" s="49">
        <v>14.343</v>
      </c>
      <c r="C52" s="49">
        <v>0</v>
      </c>
      <c r="D52" s="3">
        <v>14.343</v>
      </c>
      <c r="E52" s="49">
        <v>21.656000000000002</v>
      </c>
      <c r="F52" s="49">
        <v>0</v>
      </c>
      <c r="G52" s="49">
        <v>21.656000000000002</v>
      </c>
      <c r="H52" s="4">
        <f t="shared" si="3"/>
        <v>50.98654395872553</v>
      </c>
      <c r="I52" s="4">
        <f t="shared" si="4"/>
        <v>0</v>
      </c>
      <c r="J52" s="5">
        <f t="shared" si="5"/>
        <v>50.98654395872553</v>
      </c>
    </row>
    <row r="53" spans="1:10" ht="14.25">
      <c r="A53" s="6" t="s">
        <v>79</v>
      </c>
      <c r="B53" s="50">
        <v>38.367</v>
      </c>
      <c r="C53" s="50">
        <v>0</v>
      </c>
      <c r="D53" s="7">
        <v>38.367</v>
      </c>
      <c r="E53" s="50">
        <v>1056.075</v>
      </c>
      <c r="F53" s="50">
        <v>367.293</v>
      </c>
      <c r="G53" s="50">
        <v>1423.368</v>
      </c>
      <c r="H53" s="8">
        <f t="shared" si="3"/>
        <v>2652.5607944327157</v>
      </c>
      <c r="I53" s="8">
        <f t="shared" si="4"/>
        <v>0</v>
      </c>
      <c r="J53" s="9">
        <f t="shared" si="5"/>
        <v>3609.8756744076945</v>
      </c>
    </row>
    <row r="54" spans="1:10" ht="14.25">
      <c r="A54" s="10" t="s">
        <v>43</v>
      </c>
      <c r="B54" s="49">
        <v>5.033</v>
      </c>
      <c r="C54" s="49">
        <v>0</v>
      </c>
      <c r="D54" s="3">
        <v>5.033</v>
      </c>
      <c r="E54" s="49">
        <v>24.407999999999998</v>
      </c>
      <c r="F54" s="49">
        <v>0</v>
      </c>
      <c r="G54" s="49">
        <v>24.407999999999998</v>
      </c>
      <c r="H54" s="4">
        <f t="shared" si="3"/>
        <v>384.9592688257499</v>
      </c>
      <c r="I54" s="4">
        <f t="shared" si="4"/>
        <v>0</v>
      </c>
      <c r="J54" s="5">
        <f t="shared" si="5"/>
        <v>384.9592688257499</v>
      </c>
    </row>
    <row r="55" spans="1:10" ht="14.25">
      <c r="A55" s="6" t="s">
        <v>61</v>
      </c>
      <c r="B55" s="50">
        <v>0</v>
      </c>
      <c r="C55" s="50">
        <v>834.6629999999999</v>
      </c>
      <c r="D55" s="7">
        <v>834.6629999999999</v>
      </c>
      <c r="E55" s="50">
        <v>1.484</v>
      </c>
      <c r="F55" s="50">
        <v>543.031</v>
      </c>
      <c r="G55" s="50">
        <v>544.515</v>
      </c>
      <c r="H55" s="8">
        <f t="shared" si="3"/>
        <v>0</v>
      </c>
      <c r="I55" s="8">
        <f t="shared" si="4"/>
        <v>-34.940089593045336</v>
      </c>
      <c r="J55" s="9">
        <f t="shared" si="5"/>
        <v>-34.76229328483471</v>
      </c>
    </row>
    <row r="56" spans="1:10" ht="14.25">
      <c r="A56" s="10" t="s">
        <v>44</v>
      </c>
      <c r="B56" s="49">
        <v>0.263</v>
      </c>
      <c r="C56" s="49">
        <v>0</v>
      </c>
      <c r="D56" s="3">
        <v>0.263</v>
      </c>
      <c r="E56" s="49">
        <v>7.298</v>
      </c>
      <c r="F56" s="49">
        <v>0</v>
      </c>
      <c r="G56" s="49">
        <v>7.298</v>
      </c>
      <c r="H56" s="4">
        <f t="shared" si="3"/>
        <v>2674.9049429657794</v>
      </c>
      <c r="I56" s="4">
        <f t="shared" si="4"/>
        <v>0</v>
      </c>
      <c r="J56" s="5">
        <f t="shared" si="5"/>
        <v>2674.9049429657794</v>
      </c>
    </row>
    <row r="57" spans="1:10" ht="14.25">
      <c r="A57" s="6" t="s">
        <v>45</v>
      </c>
      <c r="B57" s="50"/>
      <c r="C57" s="50"/>
      <c r="D57" s="7"/>
      <c r="E57" s="50">
        <v>0</v>
      </c>
      <c r="F57" s="50">
        <v>0</v>
      </c>
      <c r="G57" s="50">
        <v>0</v>
      </c>
      <c r="H57" s="8">
        <f t="shared" si="3"/>
        <v>0</v>
      </c>
      <c r="I57" s="8">
        <f t="shared" si="4"/>
        <v>0</v>
      </c>
      <c r="J57" s="9">
        <f t="shared" si="5"/>
        <v>0</v>
      </c>
    </row>
    <row r="58" spans="1:10" ht="14.25">
      <c r="A58" s="10" t="s">
        <v>46</v>
      </c>
      <c r="B58" s="49">
        <v>165.24</v>
      </c>
      <c r="C58" s="49">
        <v>0</v>
      </c>
      <c r="D58" s="3">
        <v>165.24</v>
      </c>
      <c r="E58" s="49">
        <v>304.42</v>
      </c>
      <c r="F58" s="49">
        <v>0</v>
      </c>
      <c r="G58" s="49">
        <v>304.42</v>
      </c>
      <c r="H58" s="4">
        <f t="shared" si="3"/>
        <v>84.22900024207213</v>
      </c>
      <c r="I58" s="4">
        <f t="shared" si="4"/>
        <v>0</v>
      </c>
      <c r="J58" s="5">
        <f t="shared" si="5"/>
        <v>84.22900024207213</v>
      </c>
    </row>
    <row r="59" spans="1:10" ht="14.25">
      <c r="A59" s="6" t="s">
        <v>78</v>
      </c>
      <c r="B59" s="50">
        <v>1.358</v>
      </c>
      <c r="C59" s="50">
        <v>0.11</v>
      </c>
      <c r="D59" s="7">
        <v>1.4680000000000002</v>
      </c>
      <c r="E59" s="50">
        <v>3.154</v>
      </c>
      <c r="F59" s="50">
        <v>0</v>
      </c>
      <c r="G59" s="50">
        <v>3.154</v>
      </c>
      <c r="H59" s="8">
        <f t="shared" si="3"/>
        <v>132.25331369661265</v>
      </c>
      <c r="I59" s="8">
        <f t="shared" si="4"/>
        <v>-100</v>
      </c>
      <c r="J59" s="9">
        <f t="shared" si="5"/>
        <v>114.85013623978197</v>
      </c>
    </row>
    <row r="60" spans="1:10" ht="14.25">
      <c r="A60" s="10" t="s">
        <v>77</v>
      </c>
      <c r="B60" s="49">
        <v>0</v>
      </c>
      <c r="C60" s="49">
        <v>0</v>
      </c>
      <c r="D60" s="3">
        <v>0</v>
      </c>
      <c r="E60" s="49">
        <v>0</v>
      </c>
      <c r="F60" s="49">
        <v>0</v>
      </c>
      <c r="G60" s="49">
        <v>0</v>
      </c>
      <c r="H60" s="4">
        <f t="shared" si="3"/>
        <v>0</v>
      </c>
      <c r="I60" s="4">
        <f t="shared" si="4"/>
        <v>0</v>
      </c>
      <c r="J60" s="5">
        <f t="shared" si="5"/>
        <v>0</v>
      </c>
    </row>
    <row r="61" spans="1:10" ht="14.25">
      <c r="A61" s="11" t="s">
        <v>47</v>
      </c>
      <c r="B61" s="22">
        <f aca="true" t="shared" si="6" ref="B61:G61">+B62-SUM(B6+B10+B32+B20+B59+B60+B5)</f>
        <v>21591.97700000002</v>
      </c>
      <c r="C61" s="22">
        <f t="shared" si="6"/>
        <v>65309.35899999994</v>
      </c>
      <c r="D61" s="22">
        <f t="shared" si="6"/>
        <v>86901.33600000024</v>
      </c>
      <c r="E61" s="22">
        <f t="shared" si="6"/>
        <v>23200.760159999983</v>
      </c>
      <c r="F61" s="22">
        <f t="shared" si="6"/>
        <v>4080.253700000001</v>
      </c>
      <c r="G61" s="22">
        <f t="shared" si="6"/>
        <v>27281.01386000018</v>
      </c>
      <c r="H61" s="23">
        <f t="shared" si="3"/>
        <v>7.450837688461603</v>
      </c>
      <c r="I61" s="23">
        <f t="shared" si="4"/>
        <v>-93.75242114993043</v>
      </c>
      <c r="J61" s="23">
        <f t="shared" si="5"/>
        <v>-68.60691087649089</v>
      </c>
    </row>
    <row r="62" spans="1:10" ht="14.25">
      <c r="A62" s="14" t="s">
        <v>48</v>
      </c>
      <c r="B62" s="24">
        <f aca="true" t="shared" si="7" ref="B62:G62">SUM(B4:B60)</f>
        <v>42564.70600000002</v>
      </c>
      <c r="C62" s="24">
        <f t="shared" si="7"/>
        <v>610823.944</v>
      </c>
      <c r="D62" s="24">
        <f t="shared" si="7"/>
        <v>653388.6500000004</v>
      </c>
      <c r="E62" s="24">
        <f t="shared" si="7"/>
        <v>56798.219349999614</v>
      </c>
      <c r="F62" s="24">
        <f t="shared" si="7"/>
        <v>518684.3733008351</v>
      </c>
      <c r="G62" s="24">
        <f t="shared" si="7"/>
        <v>575482.5926508349</v>
      </c>
      <c r="H62" s="25">
        <f t="shared" si="3"/>
        <v>33.43970788850177</v>
      </c>
      <c r="I62" s="25">
        <f t="shared" si="4"/>
        <v>-15.08447263802169</v>
      </c>
      <c r="J62" s="25">
        <f t="shared" si="5"/>
        <v>-11.923386999325041</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8" t="s">
        <v>62</v>
      </c>
      <c r="B66" s="78"/>
      <c r="C66" s="78"/>
      <c r="D66" s="78"/>
      <c r="E66" s="78"/>
      <c r="F66" s="78"/>
      <c r="G66" s="78"/>
      <c r="H66" s="78"/>
      <c r="I66" s="78"/>
      <c r="J66" s="78"/>
    </row>
    <row r="67" ht="14.25">
      <c r="A67" s="46"/>
    </row>
    <row r="68" spans="2:7" ht="14.25">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TUROB</dc:creator>
  <cp:keywords/>
  <dc:description/>
  <cp:lastModifiedBy>ASUS</cp:lastModifiedBy>
  <cp:lastPrinted>2023-06-09T06:09:15Z</cp:lastPrinted>
  <dcterms:created xsi:type="dcterms:W3CDTF">2017-03-06T11:35:15Z</dcterms:created>
  <dcterms:modified xsi:type="dcterms:W3CDTF">2023-06-11T17:45:30Z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4|DHMI-DHMI-KURUMA OZEL|{00000000-0000-0000-0000-000000000000}</vt:lpwstr>
  </property>
</Properties>
</file>