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40" activeTab="0"/>
  </bookViews>
  <sheets>
    <sheet name="YOLCU" sheetId="1" r:id="rId1"/>
    <sheet name="TÜM UÇAK" sheetId="2" r:id="rId2"/>
    <sheet name="TİCARİ UÇAK" sheetId="3" r:id="rId3"/>
    <sheet name="YÜK " sheetId="4" r:id="rId4"/>
    <sheet name="KARGO" sheetId="5" r:id="rId5"/>
  </sheets>
  <definedNames>
    <definedName name="_xlfn.IFERROR" hidden="1">#NAME?</definedName>
    <definedName name="_xlnm.Print_Area" localSheetId="1">'TÜM UÇAK'!$A$1:$J$68</definedName>
  </definedNames>
  <calcPr fullCalcOnLoad="1"/>
</workbook>
</file>

<file path=xl/sharedStrings.xml><?xml version="1.0" encoding="utf-8"?>
<sst xmlns="http://schemas.openxmlformats.org/spreadsheetml/2006/main" count="394" uniqueCount="91">
  <si>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</si>
  <si>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</si>
  <si>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</si>
  <si>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</si>
  <si>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</si>
  <si>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</si>
  <si>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</si>
  <si>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</si>
  <si>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</si>
  <si>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</si>
  <si>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</si>
  <si>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</si>
  <si>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</si>
  <si>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</si>
  <si>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</si>
  <si>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</si>
  <si>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</si>
  <si>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</si>
  <si>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</si>
  <si>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</si>
  <si>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</si>
  <si>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</si>
  <si>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</si>
  <si>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</si>
  <si>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</si>
  <si>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</si>
  <si>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</si>
  <si>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</si>
  <si>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</si>
  <si>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</si>
  <si>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</si>
  <si>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</si>
  <si>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</si>
  <si>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</si>
  <si>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</si>
  <si>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</si>
  <si>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</si>
  <si>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</si>
  <si>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</si>
  <si>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</si>
  <si>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</si>
  <si>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</si>
  <si>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</si>
  <si>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</si>
  <si>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</si>
  <si>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</si>
  <si>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</si>
  <si>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</si>
  <si>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</si>
  <si>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</si>
  <si>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</si>
  <si>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</si>
  <si>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</si>
  <si>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</si>
  <si>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</si>
  <si>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</si>
  <si>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</si>
  <si>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</si>
  <si>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</si>
  <si>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</si>
  <si>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</si>
  <si>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</si>
  <si>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</si>
  <si>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</si>
  <si>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</si>
  <si>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 xml:space="preserve">2022 NİSAN SONU
</t>
  </si>
  <si>
    <t>2023 NİSAN SONU
(Kesin Olmayan)</t>
  </si>
  <si>
    <t xml:space="preserve"> 2023/2022 (%)</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</si>
  <si>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</si>
  <si>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</si>
  <si>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</si>
  <si>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</si>
  <si>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</si>
  <si>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</si>
  <si>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</si>
  <si>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</si>
  <si>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</si>
  <si>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</si>
  <si>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</si>
  <si>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Zonguldak Çaycuma(*)</t>
  </si>
  <si>
    <t>Zafer(*)</t>
  </si>
  <si>
    <t>Şanlıurfa GAP</t>
  </si>
  <si>
    <t>Eskişehir Hasan Polatkan(*)</t>
  </si>
  <si>
    <t>Aydın Çıldır(*)</t>
  </si>
  <si>
    <t>Gazipaşa Alanya(*)</t>
  </si>
  <si>
    <t>İstanbul Sabiha Gökçen(*)</t>
  </si>
  <si>
    <t>İstanbul(*)</t>
  </si>
  <si>
    <t>KARGO TRAFİĞİ (TON)</t>
  </si>
  <si>
    <t>TÜROB ÇALIŞMASI                                                                                                                                                                          TEKİL YOLCU SAYISI (DHMİ VERİLERİ / 2)</t>
  </si>
  <si>
    <t>2023/2022 Fark</t>
  </si>
  <si>
    <t>Ocak-Nisan 2023 Dönemi (120 Gün) Günlük Yolcu Sayısı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</si>
</sst>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_-* #,##0.0_-;\-* #,##0.0_-;_-* &quot;-&quot;??_-;_-@_-"/>
    <numFmt numFmtId="171"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0" borderId="0">
      <alignment/>
      <protection/>
    </xf>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94">
    <xf numFmtId="0" fontId="0" fillId="0" borderId="0" xfId="0" applyFont="1" applyAlignment="1">
      <alignment/>
    </xf>
    <xf numFmtId="2" fontId="5" fillId="33" borderId="10" xfId="57" applyNumberFormat="1" applyFont="1" applyFill="1" applyBorder="1" applyAlignment="1">
      <alignment horizontal="right" vertical="center"/>
    </xf>
    <xf numFmtId="2" fontId="5" fillId="33" borderId="11" xfId="57"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4"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4" applyNumberFormat="1" applyFont="1" applyFill="1" applyBorder="1" applyAlignment="1">
      <alignment horizontal="right" vertical="center"/>
    </xf>
    <xf numFmtId="166" fontId="10" fillId="33" borderId="12" xfId="64" applyNumberFormat="1" applyFont="1" applyFill="1" applyBorder="1" applyAlignment="1">
      <alignment horizontal="right" vertical="center"/>
    </xf>
    <xf numFmtId="0" fontId="5" fillId="39" borderId="14" xfId="57" applyNumberFormat="1" applyFont="1" applyFill="1" applyBorder="1" applyAlignment="1">
      <alignment horizontal="left" vertical="center"/>
    </xf>
    <xf numFmtId="167" fontId="10" fillId="39" borderId="0" xfId="60" applyNumberFormat="1" applyFont="1" applyFill="1" applyBorder="1" applyAlignment="1">
      <alignment vertical="center"/>
    </xf>
    <xf numFmtId="0" fontId="5" fillId="38" borderId="14" xfId="49" applyFont="1" applyFill="1" applyBorder="1" applyAlignment="1">
      <alignment horizontal="left" vertical="center"/>
      <protection/>
    </xf>
    <xf numFmtId="3" fontId="10" fillId="33" borderId="15" xfId="49" applyNumberFormat="1" applyFont="1" applyFill="1" applyBorder="1">
      <alignment/>
      <protection/>
    </xf>
    <xf numFmtId="3" fontId="5" fillId="37" borderId="0" xfId="41" applyNumberFormat="1" applyFont="1" applyFill="1" applyBorder="1" applyAlignment="1">
      <alignment horizontal="right" vertical="center"/>
    </xf>
    <xf numFmtId="166" fontId="5" fillId="37" borderId="0" xfId="64"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4" applyNumberFormat="1" applyFont="1" applyFill="1" applyBorder="1" applyAlignment="1">
      <alignment horizontal="right" vertical="center"/>
    </xf>
    <xf numFmtId="165" fontId="10" fillId="16" borderId="13" xfId="60" applyNumberFormat="1" applyFont="1" applyFill="1" applyBorder="1" applyAlignment="1">
      <alignment vertical="center"/>
    </xf>
    <xf numFmtId="165" fontId="10" fillId="16" borderId="0" xfId="60" applyNumberFormat="1" applyFont="1" applyFill="1" applyBorder="1" applyAlignment="1">
      <alignment vertical="center"/>
    </xf>
    <xf numFmtId="165" fontId="10" fillId="16" borderId="12" xfId="60" applyNumberFormat="1" applyFont="1" applyFill="1" applyBorder="1" applyAlignment="1">
      <alignment vertical="center"/>
    </xf>
    <xf numFmtId="165" fontId="10" fillId="16" borderId="14" xfId="60" applyNumberFormat="1" applyFont="1" applyFill="1" applyBorder="1" applyAlignment="1">
      <alignment vertical="center"/>
    </xf>
    <xf numFmtId="165" fontId="10" fillId="16" borderId="16" xfId="60" applyNumberFormat="1" applyFont="1" applyFill="1" applyBorder="1" applyAlignment="1">
      <alignment vertical="center"/>
    </xf>
    <xf numFmtId="165" fontId="10" fillId="16" borderId="17" xfId="60"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9"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4"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9" fontId="0" fillId="0" borderId="0" xfId="56" applyNumberFormat="1" applyFont="1" applyAlignment="1">
      <alignment/>
    </xf>
    <xf numFmtId="0" fontId="0" fillId="0" borderId="0" xfId="48">
      <alignment/>
      <protection/>
    </xf>
    <xf numFmtId="1" fontId="0" fillId="0" borderId="0" xfId="48" applyNumberFormat="1">
      <alignment/>
      <protection/>
    </xf>
    <xf numFmtId="0" fontId="0" fillId="0" borderId="0" xfId="48" applyAlignment="1">
      <alignment vertical="center"/>
      <protection/>
    </xf>
    <xf numFmtId="170" fontId="8" fillId="34" borderId="0" xfId="56" applyNumberFormat="1" applyFont="1" applyFill="1" applyBorder="1" applyAlignment="1">
      <alignment horizontal="right" vertical="center"/>
    </xf>
    <xf numFmtId="170" fontId="8" fillId="16" borderId="0" xfId="56" applyNumberFormat="1" applyFont="1" applyFill="1" applyBorder="1" applyAlignment="1">
      <alignment horizontal="right" vertical="center"/>
    </xf>
    <xf numFmtId="169" fontId="8" fillId="34" borderId="0" xfId="56" applyNumberFormat="1" applyFont="1" applyFill="1" applyBorder="1" applyAlignment="1">
      <alignment horizontal="right" vertical="center"/>
    </xf>
    <xf numFmtId="169" fontId="8" fillId="16" borderId="0" xfId="56" applyNumberFormat="1" applyFont="1" applyFill="1" applyBorder="1" applyAlignment="1">
      <alignment horizontal="right" vertical="center"/>
    </xf>
    <xf numFmtId="43" fontId="8" fillId="34" borderId="0" xfId="56" applyFont="1" applyFill="1" applyBorder="1" applyAlignment="1">
      <alignment horizontal="right" vertical="center"/>
    </xf>
    <xf numFmtId="166" fontId="8" fillId="34" borderId="0" xfId="41" applyNumberFormat="1" applyFont="1" applyFill="1" applyBorder="1" applyAlignment="1">
      <alignment horizontal="right" vertical="center"/>
    </xf>
    <xf numFmtId="166" fontId="8" fillId="34" borderId="0" xfId="56" applyNumberFormat="1" applyFont="1" applyFill="1" applyBorder="1" applyAlignment="1">
      <alignment horizontal="right" vertical="center"/>
    </xf>
    <xf numFmtId="166" fontId="9" fillId="34" borderId="12" xfId="41" applyNumberFormat="1" applyFont="1" applyFill="1" applyBorder="1" applyAlignment="1">
      <alignment horizontal="right" vertical="center"/>
    </xf>
    <xf numFmtId="165" fontId="10" fillId="16" borderId="13" xfId="60" applyNumberFormat="1" applyFont="1" applyFill="1" applyBorder="1" applyAlignment="1">
      <alignment horizontal="center" vertical="center"/>
    </xf>
    <xf numFmtId="165" fontId="10" fillId="16" borderId="0" xfId="60" applyNumberFormat="1" applyFont="1" applyFill="1" applyBorder="1" applyAlignment="1">
      <alignment horizontal="center" vertical="center"/>
    </xf>
    <xf numFmtId="165" fontId="10" fillId="16" borderId="12" xfId="60" applyNumberFormat="1" applyFont="1" applyFill="1" applyBorder="1" applyAlignment="1">
      <alignment horizontal="center" vertical="center"/>
    </xf>
    <xf numFmtId="165" fontId="10" fillId="16" borderId="14" xfId="60" applyNumberFormat="1" applyFont="1" applyFill="1" applyBorder="1" applyAlignment="1">
      <alignment horizontal="center" vertical="center"/>
    </xf>
    <xf numFmtId="165" fontId="10" fillId="16" borderId="16" xfId="60" applyNumberFormat="1" applyFont="1" applyFill="1" applyBorder="1" applyAlignment="1">
      <alignment horizontal="center" vertical="center"/>
    </xf>
    <xf numFmtId="165" fontId="10" fillId="16" borderId="17" xfId="60" applyNumberFormat="1" applyFont="1" applyFill="1" applyBorder="1" applyAlignment="1">
      <alignment horizontal="center" vertical="center"/>
    </xf>
    <xf numFmtId="0" fontId="0" fillId="0" borderId="18" xfId="0" applyBorder="1" applyAlignment="1">
      <alignment horizontal="left" wrapText="1"/>
    </xf>
    <xf numFmtId="165" fontId="44" fillId="16" borderId="19" xfId="57" applyNumberFormat="1" applyFont="1" applyFill="1" applyBorder="1" applyAlignment="1">
      <alignment horizontal="center" vertical="center"/>
    </xf>
    <xf numFmtId="165" fontId="44" fillId="16" borderId="18" xfId="57" applyNumberFormat="1" applyFont="1" applyFill="1" applyBorder="1" applyAlignment="1">
      <alignment horizontal="center" vertical="center"/>
    </xf>
    <xf numFmtId="165" fontId="44" fillId="16" borderId="20" xfId="57" applyNumberFormat="1" applyFont="1" applyFill="1" applyBorder="1" applyAlignment="1">
      <alignment horizontal="center" vertical="center"/>
    </xf>
    <xf numFmtId="165" fontId="4" fillId="33" borderId="13" xfId="57" applyNumberFormat="1" applyFont="1" applyFill="1" applyBorder="1" applyAlignment="1">
      <alignment horizontal="left" vertical="center"/>
    </xf>
    <xf numFmtId="165" fontId="4" fillId="33" borderId="21" xfId="57" applyNumberFormat="1" applyFont="1" applyFill="1" applyBorder="1" applyAlignment="1">
      <alignment horizontal="left" vertical="center"/>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center" vertical="center"/>
      <protection/>
    </xf>
    <xf numFmtId="0" fontId="5" fillId="33" borderId="12" xfId="57" applyFont="1" applyFill="1" applyBorder="1" applyAlignment="1" applyProtection="1">
      <alignment horizontal="center" vertical="center"/>
      <protection/>
    </xf>
    <xf numFmtId="166" fontId="10" fillId="39" borderId="16" xfId="60" applyNumberFormat="1" applyFont="1" applyFill="1" applyBorder="1" applyAlignment="1">
      <alignment horizontal="right" vertical="center"/>
    </xf>
    <xf numFmtId="166" fontId="10" fillId="39" borderId="17" xfId="60" applyNumberFormat="1" applyFont="1" applyFill="1" applyBorder="1" applyAlignment="1">
      <alignment horizontal="right" vertical="center"/>
    </xf>
    <xf numFmtId="166" fontId="10" fillId="33" borderId="18" xfId="64" applyNumberFormat="1" applyFont="1" applyFill="1" applyBorder="1" applyAlignment="1">
      <alignment horizontal="right" vertical="center"/>
    </xf>
    <xf numFmtId="166" fontId="10" fillId="33" borderId="20" xfId="64" applyNumberFormat="1" applyFont="1" applyFill="1" applyBorder="1" applyAlignment="1">
      <alignment horizontal="right" vertical="center"/>
    </xf>
    <xf numFmtId="166" fontId="10" fillId="33" borderId="15" xfId="49" applyNumberFormat="1" applyFont="1" applyFill="1" applyBorder="1" applyAlignment="1">
      <alignment horizontal="right"/>
      <protection/>
    </xf>
    <xf numFmtId="166" fontId="10" fillId="33" borderId="22" xfId="49" applyNumberFormat="1" applyFont="1" applyFill="1" applyBorder="1" applyAlignment="1">
      <alignment horizontal="right"/>
      <protection/>
    </xf>
    <xf numFmtId="165" fontId="4" fillId="33" borderId="13" xfId="57" applyNumberFormat="1" applyFont="1" applyFill="1" applyBorder="1" applyAlignment="1">
      <alignment horizontal="center" vertical="center"/>
    </xf>
    <xf numFmtId="165" fontId="4" fillId="33" borderId="21" xfId="57" applyNumberFormat="1" applyFont="1" applyFill="1" applyBorder="1" applyAlignment="1">
      <alignment horizontal="center" vertical="center"/>
    </xf>
    <xf numFmtId="0" fontId="0" fillId="0" borderId="18" xfId="48" applyBorder="1" applyAlignment="1">
      <alignment horizontal="left" wrapText="1"/>
      <protection/>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9" borderId="0" xfId="0" applyFont="1" applyFill="1" applyAlignment="1">
      <alignment horizontal="center" vertical="center" wrapText="1"/>
    </xf>
    <xf numFmtId="0" fontId="39" fillId="40"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10"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 name="Yüzde 2" xfId="64"/>
  </cellStyles>
  <dxfs count="47">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
      <numFmt numFmtId="171"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80" zoomScaleNormal="80" zoomScalePageLayoutView="0" workbookViewId="0" topLeftCell="D1">
      <selection activeCell="T71" sqref="T71"/>
    </sheetView>
  </sheetViews>
  <sheetFormatPr defaultColWidth="9.140625" defaultRowHeight="15"/>
  <cols>
    <col min="1" max="1" width="41.140625" style="0" bestFit="1" customWidth="1"/>
    <col min="2" max="10" width="14.28125" style="0" customWidth="1"/>
    <col min="12" max="12" width="10.57421875" style="0" customWidth="1"/>
    <col min="13" max="13" width="10.421875" style="0" customWidth="1"/>
    <col min="14" max="14" width="10.8515625" style="0" customWidth="1"/>
    <col min="15" max="15" width="10.57421875" style="0" customWidth="1"/>
    <col min="16" max="16" width="11.00390625" style="0" customWidth="1"/>
    <col min="17" max="17" width="10.8515625" style="0" customWidth="1"/>
  </cols>
  <sheetData>
    <row r="1" spans="1:20" ht="25.5" customHeight="1">
      <c r="A1" s="62" t="s">
        <v>51</v>
      </c>
      <c r="B1" s="63"/>
      <c r="C1" s="63"/>
      <c r="D1" s="63"/>
      <c r="E1" s="63"/>
      <c r="F1" s="63"/>
      <c r="G1" s="63"/>
      <c r="H1" s="63"/>
      <c r="I1" s="63"/>
      <c r="J1" s="64"/>
      <c r="L1" s="79" t="s">
        <v>2</v>
      </c>
      <c r="M1" s="79" t="s">
        <v>3</v>
      </c>
      <c r="N1" s="80" t="s">
        <v>2</v>
      </c>
      <c r="O1" s="80" t="s">
        <v>3</v>
      </c>
      <c r="P1" s="81" t="s">
        <v>2</v>
      </c>
      <c r="Q1" s="81" t="s">
        <v>3</v>
      </c>
      <c r="R1" s="82" t="s">
        <v>90</v>
      </c>
      <c r="S1" s="82"/>
      <c r="T1" s="82"/>
    </row>
    <row r="2" spans="1:20" ht="35.25" customHeight="1">
      <c r="A2" s="76" t="s">
        <v>1</v>
      </c>
      <c r="B2" s="67" t="s">
        <v>65</v>
      </c>
      <c r="C2" s="67"/>
      <c r="D2" s="67"/>
      <c r="E2" s="67" t="s">
        <v>66</v>
      </c>
      <c r="F2" s="67"/>
      <c r="G2" s="67"/>
      <c r="H2" s="68" t="s">
        <v>67</v>
      </c>
      <c r="I2" s="68"/>
      <c r="J2" s="69"/>
      <c r="L2" s="83" t="s">
        <v>88</v>
      </c>
      <c r="M2" s="83"/>
      <c r="N2" s="83"/>
      <c r="O2" s="83"/>
      <c r="P2" s="83"/>
      <c r="Q2" s="83"/>
      <c r="R2" s="82"/>
      <c r="S2" s="82"/>
      <c r="T2" s="82"/>
    </row>
    <row r="3" spans="1:20" ht="14.25">
      <c r="A3" s="77"/>
      <c r="B3" s="1" t="s">
        <v>2</v>
      </c>
      <c r="C3" s="1" t="s">
        <v>3</v>
      </c>
      <c r="D3" s="1" t="s">
        <v>4</v>
      </c>
      <c r="E3" s="1" t="s">
        <v>2</v>
      </c>
      <c r="F3" s="1" t="s">
        <v>3</v>
      </c>
      <c r="G3" s="1" t="s">
        <v>4</v>
      </c>
      <c r="H3" s="1" t="s">
        <v>2</v>
      </c>
      <c r="I3" s="1" t="s">
        <v>3</v>
      </c>
      <c r="J3" s="2" t="s">
        <v>4</v>
      </c>
      <c r="L3" s="84">
        <v>2022</v>
      </c>
      <c r="M3" s="84"/>
      <c r="N3" s="85">
        <v>2023</v>
      </c>
      <c r="O3" s="85"/>
      <c r="P3" s="86" t="s">
        <v>89</v>
      </c>
      <c r="Q3" s="86"/>
      <c r="R3" s="87" t="s">
        <v>2</v>
      </c>
      <c r="S3" s="87" t="s">
        <v>3</v>
      </c>
      <c r="T3" s="79" t="s">
        <v>4</v>
      </c>
    </row>
    <row r="4" spans="1:20" ht="14.25">
      <c r="A4" s="10" t="s">
        <v>5</v>
      </c>
      <c r="B4" s="3">
        <v>0</v>
      </c>
      <c r="C4" s="3">
        <v>0</v>
      </c>
      <c r="D4" s="3">
        <v>0</v>
      </c>
      <c r="E4" s="3">
        <v>0</v>
      </c>
      <c r="F4" s="3">
        <v>0</v>
      </c>
      <c r="G4" s="3">
        <v>0</v>
      </c>
      <c r="H4" s="4"/>
      <c r="I4" s="4"/>
      <c r="J4" s="5"/>
      <c r="L4" s="88">
        <f>B4/2</f>
        <v>0</v>
      </c>
      <c r="M4" s="88">
        <f>C4/2</f>
        <v>0</v>
      </c>
      <c r="N4" s="89">
        <f>E4/2</f>
        <v>0</v>
      </c>
      <c r="O4" s="89">
        <f>F4/2</f>
        <v>0</v>
      </c>
      <c r="P4" s="90">
        <f>N4-L4</f>
        <v>0</v>
      </c>
      <c r="Q4" s="90">
        <f>O4-M4</f>
        <v>0</v>
      </c>
      <c r="R4" s="91">
        <f>N4/120</f>
        <v>0</v>
      </c>
      <c r="S4" s="91">
        <f>O4/120</f>
        <v>0</v>
      </c>
      <c r="T4" s="91">
        <f>R4+S4</f>
        <v>0</v>
      </c>
    </row>
    <row r="5" spans="1:20" ht="14.25">
      <c r="A5" s="6" t="s">
        <v>72</v>
      </c>
      <c r="B5" s="7">
        <v>4029009</v>
      </c>
      <c r="C5" s="7">
        <v>11864828</v>
      </c>
      <c r="D5" s="7">
        <v>15893837</v>
      </c>
      <c r="E5" s="7">
        <v>5112480</v>
      </c>
      <c r="F5" s="7">
        <v>17402617</v>
      </c>
      <c r="G5" s="7">
        <v>22515097</v>
      </c>
      <c r="H5" s="8">
        <f>+_xlfn.IFERROR(((E5-B5)/B5)*100,0)</f>
        <v>26.89174931105887</v>
      </c>
      <c r="I5" s="8">
        <f>+_xlfn.IFERROR(((F5-C5)/C5)*100,0)</f>
        <v>46.67399308274844</v>
      </c>
      <c r="J5" s="9">
        <f>+_xlfn.IFERROR(((G5-D5)/D5)*100,0)</f>
        <v>41.65929221496357</v>
      </c>
      <c r="L5" s="88">
        <f>B5/2</f>
        <v>2014504.5</v>
      </c>
      <c r="M5" s="88">
        <f>C5/2</f>
        <v>5932414</v>
      </c>
      <c r="N5" s="89">
        <f>E5/2</f>
        <v>2556240</v>
      </c>
      <c r="O5" s="89">
        <f>F5/2</f>
        <v>8701308.5</v>
      </c>
      <c r="P5" s="90">
        <f>N5-L5</f>
        <v>541735.5</v>
      </c>
      <c r="Q5" s="90">
        <f>O5-M5</f>
        <v>2768894.5</v>
      </c>
      <c r="R5" s="91">
        <f aca="true" t="shared" si="0" ref="R5:R60">N5/120</f>
        <v>21302</v>
      </c>
      <c r="S5" s="91">
        <f aca="true" t="shared" si="1" ref="S5:S60">O5/120</f>
        <v>72510.90416666666</v>
      </c>
      <c r="T5" s="91">
        <f aca="true" t="shared" si="2" ref="T5:T62">R5+S5</f>
        <v>93812.90416666666</v>
      </c>
    </row>
    <row r="6" spans="1:20" ht="14.25">
      <c r="A6" s="10" t="s">
        <v>73</v>
      </c>
      <c r="B6" s="3">
        <v>4299269</v>
      </c>
      <c r="C6" s="3">
        <v>4152531</v>
      </c>
      <c r="D6" s="3">
        <v>8451800</v>
      </c>
      <c r="E6" s="3">
        <v>4978385</v>
      </c>
      <c r="F6" s="3">
        <v>5706480</v>
      </c>
      <c r="G6" s="3">
        <v>10684865</v>
      </c>
      <c r="H6" s="4">
        <f aca="true" t="shared" si="3" ref="H6:H60">+_xlfn.IFERROR(((E6-B6)/B6)*100,0)</f>
        <v>15.796080682553242</v>
      </c>
      <c r="I6" s="4">
        <f aca="true" t="shared" si="4" ref="I6:I60">+_xlfn.IFERROR(((F6-C6)/C6)*100,0)</f>
        <v>37.421731469313535</v>
      </c>
      <c r="J6" s="5">
        <f aca="true" t="shared" si="5" ref="J6:J60">+_xlfn.IFERROR(((G6-D6)/D6)*100,0)</f>
        <v>26.421176554106818</v>
      </c>
      <c r="L6" s="88">
        <f aca="true" t="shared" si="6" ref="L6:M47">B6/2</f>
        <v>2149634.5</v>
      </c>
      <c r="M6" s="88">
        <f t="shared" si="6"/>
        <v>2076265.5</v>
      </c>
      <c r="N6" s="89">
        <f aca="true" t="shared" si="7" ref="N6:O47">E6/2</f>
        <v>2489192.5</v>
      </c>
      <c r="O6" s="89">
        <f t="shared" si="7"/>
        <v>2853240</v>
      </c>
      <c r="P6" s="90">
        <f aca="true" t="shared" si="8" ref="P6:Q47">N6-L6</f>
        <v>339558</v>
      </c>
      <c r="Q6" s="90">
        <f t="shared" si="8"/>
        <v>776974.5</v>
      </c>
      <c r="R6" s="91">
        <f t="shared" si="0"/>
        <v>20743.270833333332</v>
      </c>
      <c r="S6" s="91">
        <f t="shared" si="1"/>
        <v>23777</v>
      </c>
      <c r="T6" s="91">
        <f t="shared" si="2"/>
        <v>44520.27083333333</v>
      </c>
    </row>
    <row r="7" spans="1:20" ht="14.25">
      <c r="A7" s="6" t="s">
        <v>6</v>
      </c>
      <c r="B7" s="7">
        <v>2025030</v>
      </c>
      <c r="C7" s="7">
        <v>432545</v>
      </c>
      <c r="D7" s="7">
        <v>2457575</v>
      </c>
      <c r="E7" s="7">
        <v>2733030</v>
      </c>
      <c r="F7" s="7">
        <v>665037</v>
      </c>
      <c r="G7" s="7">
        <v>3398067</v>
      </c>
      <c r="H7" s="8">
        <f t="shared" si="3"/>
        <v>34.9624450008148</v>
      </c>
      <c r="I7" s="8">
        <f t="shared" si="4"/>
        <v>53.74978325954525</v>
      </c>
      <c r="J7" s="9">
        <f t="shared" si="5"/>
        <v>38.269106741401586</v>
      </c>
      <c r="L7" s="88">
        <f t="shared" si="6"/>
        <v>1012515</v>
      </c>
      <c r="M7" s="88">
        <f t="shared" si="6"/>
        <v>216272.5</v>
      </c>
      <c r="N7" s="89">
        <f t="shared" si="7"/>
        <v>1366515</v>
      </c>
      <c r="O7" s="89">
        <f t="shared" si="7"/>
        <v>332518.5</v>
      </c>
      <c r="P7" s="90">
        <f t="shared" si="8"/>
        <v>354000</v>
      </c>
      <c r="Q7" s="90">
        <f t="shared" si="8"/>
        <v>116246</v>
      </c>
      <c r="R7" s="91">
        <f t="shared" si="0"/>
        <v>11387.625</v>
      </c>
      <c r="S7" s="91">
        <f t="shared" si="1"/>
        <v>2770.9875</v>
      </c>
      <c r="T7" s="91">
        <f t="shared" si="2"/>
        <v>14158.6125</v>
      </c>
    </row>
    <row r="8" spans="1:20" ht="14.25">
      <c r="A8" s="10" t="s">
        <v>7</v>
      </c>
      <c r="B8" s="3">
        <v>1824581</v>
      </c>
      <c r="C8" s="3">
        <v>553164</v>
      </c>
      <c r="D8" s="3">
        <v>2377745</v>
      </c>
      <c r="E8" s="3">
        <v>2048717</v>
      </c>
      <c r="F8" s="3">
        <v>728745</v>
      </c>
      <c r="G8" s="3">
        <v>2777462</v>
      </c>
      <c r="H8" s="4">
        <f t="shared" si="3"/>
        <v>12.284244985561068</v>
      </c>
      <c r="I8" s="4">
        <f t="shared" si="4"/>
        <v>31.741219602143307</v>
      </c>
      <c r="J8" s="5">
        <f t="shared" si="5"/>
        <v>16.81075977449222</v>
      </c>
      <c r="L8" s="88">
        <f t="shared" si="6"/>
        <v>912290.5</v>
      </c>
      <c r="M8" s="88">
        <f t="shared" si="6"/>
        <v>276582</v>
      </c>
      <c r="N8" s="89">
        <f t="shared" si="7"/>
        <v>1024358.5</v>
      </c>
      <c r="O8" s="89">
        <f t="shared" si="7"/>
        <v>364372.5</v>
      </c>
      <c r="P8" s="90">
        <f t="shared" si="8"/>
        <v>112068</v>
      </c>
      <c r="Q8" s="90">
        <f t="shared" si="8"/>
        <v>87790.5</v>
      </c>
      <c r="R8" s="91">
        <f t="shared" si="0"/>
        <v>8536.320833333333</v>
      </c>
      <c r="S8" s="91">
        <f t="shared" si="1"/>
        <v>3036.4375</v>
      </c>
      <c r="T8" s="91">
        <f t="shared" si="2"/>
        <v>11572.758333333333</v>
      </c>
    </row>
    <row r="9" spans="1:20" ht="14.25">
      <c r="A9" s="6" t="s">
        <v>8</v>
      </c>
      <c r="B9" s="7">
        <v>1493886</v>
      </c>
      <c r="C9" s="7">
        <v>2151206</v>
      </c>
      <c r="D9" s="7">
        <v>3645092</v>
      </c>
      <c r="E9" s="7">
        <v>1701655</v>
      </c>
      <c r="F9" s="7">
        <v>3289524</v>
      </c>
      <c r="G9" s="7">
        <v>4991179</v>
      </c>
      <c r="H9" s="8">
        <f t="shared" si="3"/>
        <v>13.907955493257182</v>
      </c>
      <c r="I9" s="8">
        <f t="shared" si="4"/>
        <v>52.91534144103353</v>
      </c>
      <c r="J9" s="9">
        <f t="shared" si="5"/>
        <v>36.928752415576895</v>
      </c>
      <c r="L9" s="88">
        <f t="shared" si="6"/>
        <v>746943</v>
      </c>
      <c r="M9" s="88">
        <f t="shared" si="6"/>
        <v>1075603</v>
      </c>
      <c r="N9" s="89">
        <f t="shared" si="7"/>
        <v>850827.5</v>
      </c>
      <c r="O9" s="89">
        <f t="shared" si="7"/>
        <v>1644762</v>
      </c>
      <c r="P9" s="90">
        <f t="shared" si="8"/>
        <v>103884.5</v>
      </c>
      <c r="Q9" s="90">
        <f t="shared" si="8"/>
        <v>569159</v>
      </c>
      <c r="R9" s="91">
        <f t="shared" si="0"/>
        <v>7090.229166666667</v>
      </c>
      <c r="S9" s="91">
        <f t="shared" si="1"/>
        <v>13706.35</v>
      </c>
      <c r="T9" s="91">
        <f t="shared" si="2"/>
        <v>20796.579166666666</v>
      </c>
    </row>
    <row r="10" spans="1:20" ht="14.25">
      <c r="A10" s="10" t="s">
        <v>74</v>
      </c>
      <c r="B10" s="3">
        <v>95294</v>
      </c>
      <c r="C10" s="3">
        <v>40535</v>
      </c>
      <c r="D10" s="3">
        <v>135829</v>
      </c>
      <c r="E10" s="3">
        <v>132610</v>
      </c>
      <c r="F10" s="3">
        <v>44781</v>
      </c>
      <c r="G10" s="3">
        <v>177391</v>
      </c>
      <c r="H10" s="4">
        <f t="shared" si="3"/>
        <v>39.15881377631331</v>
      </c>
      <c r="I10" s="4">
        <f t="shared" si="4"/>
        <v>10.474898236092265</v>
      </c>
      <c r="J10" s="5">
        <f t="shared" si="5"/>
        <v>30.598767568045115</v>
      </c>
      <c r="L10" s="88">
        <f t="shared" si="6"/>
        <v>47647</v>
      </c>
      <c r="M10" s="88">
        <f t="shared" si="6"/>
        <v>20267.5</v>
      </c>
      <c r="N10" s="89">
        <f t="shared" si="7"/>
        <v>66305</v>
      </c>
      <c r="O10" s="89">
        <f t="shared" si="7"/>
        <v>22390.5</v>
      </c>
      <c r="P10" s="90">
        <f t="shared" si="8"/>
        <v>18658</v>
      </c>
      <c r="Q10" s="90">
        <f t="shared" si="8"/>
        <v>2123</v>
      </c>
      <c r="R10" s="91">
        <f t="shared" si="0"/>
        <v>552.5416666666666</v>
      </c>
      <c r="S10" s="91">
        <f t="shared" si="1"/>
        <v>186.5875</v>
      </c>
      <c r="T10" s="91">
        <f t="shared" si="2"/>
        <v>739.1291666666666</v>
      </c>
    </row>
    <row r="11" spans="1:20" ht="14.25">
      <c r="A11" s="6" t="s">
        <v>9</v>
      </c>
      <c r="B11" s="7">
        <v>258465</v>
      </c>
      <c r="C11" s="7">
        <v>141178</v>
      </c>
      <c r="D11" s="7">
        <v>399643</v>
      </c>
      <c r="E11" s="7">
        <v>313832</v>
      </c>
      <c r="F11" s="7">
        <v>220376</v>
      </c>
      <c r="G11" s="7">
        <v>534208</v>
      </c>
      <c r="H11" s="8">
        <f t="shared" si="3"/>
        <v>21.421469057706073</v>
      </c>
      <c r="I11" s="8">
        <f t="shared" si="4"/>
        <v>56.097975605264274</v>
      </c>
      <c r="J11" s="9">
        <f t="shared" si="5"/>
        <v>33.671301636710766</v>
      </c>
      <c r="L11" s="88">
        <f t="shared" si="6"/>
        <v>129232.5</v>
      </c>
      <c r="M11" s="88">
        <f t="shared" si="6"/>
        <v>70589</v>
      </c>
      <c r="N11" s="89">
        <f t="shared" si="7"/>
        <v>156916</v>
      </c>
      <c r="O11" s="89">
        <f t="shared" si="7"/>
        <v>110188</v>
      </c>
      <c r="P11" s="90">
        <f t="shared" si="8"/>
        <v>27683.5</v>
      </c>
      <c r="Q11" s="90">
        <f t="shared" si="8"/>
        <v>39599</v>
      </c>
      <c r="R11" s="91">
        <f t="shared" si="0"/>
        <v>1307.6333333333334</v>
      </c>
      <c r="S11" s="91">
        <f t="shared" si="1"/>
        <v>918.2333333333333</v>
      </c>
      <c r="T11" s="91">
        <f t="shared" si="2"/>
        <v>2225.866666666667</v>
      </c>
    </row>
    <row r="12" spans="1:20" ht="14.25">
      <c r="A12" s="10" t="s">
        <v>10</v>
      </c>
      <c r="B12" s="3">
        <v>338417</v>
      </c>
      <c r="C12" s="3">
        <v>43719</v>
      </c>
      <c r="D12" s="3">
        <v>382136</v>
      </c>
      <c r="E12" s="3">
        <v>389221</v>
      </c>
      <c r="F12" s="3">
        <v>64477</v>
      </c>
      <c r="G12" s="3">
        <v>453698</v>
      </c>
      <c r="H12" s="4">
        <f t="shared" si="3"/>
        <v>15.012248202661214</v>
      </c>
      <c r="I12" s="4">
        <f t="shared" si="4"/>
        <v>47.48050046890368</v>
      </c>
      <c r="J12" s="5">
        <f t="shared" si="5"/>
        <v>18.726840705926687</v>
      </c>
      <c r="L12" s="88">
        <f t="shared" si="6"/>
        <v>169208.5</v>
      </c>
      <c r="M12" s="88">
        <f t="shared" si="6"/>
        <v>21859.5</v>
      </c>
      <c r="N12" s="89">
        <f t="shared" si="7"/>
        <v>194610.5</v>
      </c>
      <c r="O12" s="89">
        <f t="shared" si="7"/>
        <v>32238.5</v>
      </c>
      <c r="P12" s="90">
        <f t="shared" si="8"/>
        <v>25402</v>
      </c>
      <c r="Q12" s="90">
        <f t="shared" si="8"/>
        <v>10379</v>
      </c>
      <c r="R12" s="91">
        <f t="shared" si="0"/>
        <v>1621.7541666666666</v>
      </c>
      <c r="S12" s="91">
        <f t="shared" si="1"/>
        <v>268.65416666666664</v>
      </c>
      <c r="T12" s="91">
        <f t="shared" si="2"/>
        <v>1890.4083333333333</v>
      </c>
    </row>
    <row r="13" spans="1:20" ht="14.25">
      <c r="A13" s="6" t="s">
        <v>11</v>
      </c>
      <c r="B13" s="7">
        <v>986398</v>
      </c>
      <c r="C13" s="7">
        <v>148867</v>
      </c>
      <c r="D13" s="7">
        <v>1135265</v>
      </c>
      <c r="E13" s="7">
        <v>1122540</v>
      </c>
      <c r="F13" s="7">
        <v>190505</v>
      </c>
      <c r="G13" s="7">
        <v>1313045</v>
      </c>
      <c r="H13" s="8">
        <f t="shared" si="3"/>
        <v>13.801933904975478</v>
      </c>
      <c r="I13" s="8">
        <f t="shared" si="4"/>
        <v>27.96993289311936</v>
      </c>
      <c r="J13" s="9">
        <f t="shared" si="5"/>
        <v>15.659779875183327</v>
      </c>
      <c r="L13" s="88">
        <f t="shared" si="6"/>
        <v>493199</v>
      </c>
      <c r="M13" s="88">
        <f t="shared" si="6"/>
        <v>74433.5</v>
      </c>
      <c r="N13" s="89">
        <f t="shared" si="7"/>
        <v>561270</v>
      </c>
      <c r="O13" s="89">
        <f t="shared" si="7"/>
        <v>95252.5</v>
      </c>
      <c r="P13" s="90">
        <f t="shared" si="8"/>
        <v>68071</v>
      </c>
      <c r="Q13" s="90">
        <f t="shared" si="8"/>
        <v>20819</v>
      </c>
      <c r="R13" s="91">
        <f t="shared" si="0"/>
        <v>4677.25</v>
      </c>
      <c r="S13" s="91">
        <f t="shared" si="1"/>
        <v>793.7708333333334</v>
      </c>
      <c r="T13" s="91">
        <f t="shared" si="2"/>
        <v>5471.020833333333</v>
      </c>
    </row>
    <row r="14" spans="1:20" ht="14.25">
      <c r="A14" s="10" t="s">
        <v>12</v>
      </c>
      <c r="B14" s="3">
        <v>686450</v>
      </c>
      <c r="C14" s="3">
        <v>28637</v>
      </c>
      <c r="D14" s="3">
        <v>715087</v>
      </c>
      <c r="E14" s="3">
        <v>693006</v>
      </c>
      <c r="F14" s="3">
        <v>50466</v>
      </c>
      <c r="G14" s="3">
        <v>743472</v>
      </c>
      <c r="H14" s="4">
        <f t="shared" si="3"/>
        <v>0.9550586350061914</v>
      </c>
      <c r="I14" s="4">
        <f t="shared" si="4"/>
        <v>76.22656004469742</v>
      </c>
      <c r="J14" s="5">
        <f t="shared" si="5"/>
        <v>3.969447074272082</v>
      </c>
      <c r="L14" s="88">
        <f t="shared" si="6"/>
        <v>343225</v>
      </c>
      <c r="M14" s="88">
        <f t="shared" si="6"/>
        <v>14318.5</v>
      </c>
      <c r="N14" s="89">
        <f t="shared" si="7"/>
        <v>346503</v>
      </c>
      <c r="O14" s="89">
        <f t="shared" si="7"/>
        <v>25233</v>
      </c>
      <c r="P14" s="90">
        <f t="shared" si="8"/>
        <v>3278</v>
      </c>
      <c r="Q14" s="90">
        <f t="shared" si="8"/>
        <v>10914.5</v>
      </c>
      <c r="R14" s="91">
        <f t="shared" si="0"/>
        <v>2887.525</v>
      </c>
      <c r="S14" s="91">
        <f t="shared" si="1"/>
        <v>210.275</v>
      </c>
      <c r="T14" s="91">
        <f t="shared" si="2"/>
        <v>3097.8</v>
      </c>
    </row>
    <row r="15" spans="1:20" ht="14.25">
      <c r="A15" s="6" t="s">
        <v>13</v>
      </c>
      <c r="B15" s="7">
        <v>295542</v>
      </c>
      <c r="C15" s="7">
        <v>2816</v>
      </c>
      <c r="D15" s="7">
        <v>298358</v>
      </c>
      <c r="E15" s="7">
        <v>326886</v>
      </c>
      <c r="F15" s="7">
        <v>2978</v>
      </c>
      <c r="G15" s="7">
        <v>329864</v>
      </c>
      <c r="H15" s="8">
        <f t="shared" si="3"/>
        <v>10.605599204174027</v>
      </c>
      <c r="I15" s="8">
        <f t="shared" si="4"/>
        <v>5.752840909090909</v>
      </c>
      <c r="J15" s="9">
        <f t="shared" si="5"/>
        <v>10.559797290503354</v>
      </c>
      <c r="L15" s="88">
        <f t="shared" si="6"/>
        <v>147771</v>
      </c>
      <c r="M15" s="88">
        <f t="shared" si="6"/>
        <v>1408</v>
      </c>
      <c r="N15" s="89">
        <f t="shared" si="7"/>
        <v>163443</v>
      </c>
      <c r="O15" s="89">
        <f t="shared" si="7"/>
        <v>1489</v>
      </c>
      <c r="P15" s="90">
        <f t="shared" si="8"/>
        <v>15672</v>
      </c>
      <c r="Q15" s="90">
        <f t="shared" si="8"/>
        <v>81</v>
      </c>
      <c r="R15" s="91">
        <f t="shared" si="0"/>
        <v>1362.025</v>
      </c>
      <c r="S15" s="91">
        <f t="shared" si="1"/>
        <v>12.408333333333333</v>
      </c>
      <c r="T15" s="91">
        <f t="shared" si="2"/>
        <v>1374.4333333333334</v>
      </c>
    </row>
    <row r="16" spans="1:20" ht="14.25">
      <c r="A16" s="10" t="s">
        <v>14</v>
      </c>
      <c r="B16" s="3">
        <v>577215</v>
      </c>
      <c r="C16" s="3">
        <v>63186</v>
      </c>
      <c r="D16" s="3">
        <v>640401</v>
      </c>
      <c r="E16" s="3">
        <v>648252</v>
      </c>
      <c r="F16" s="3">
        <v>67540</v>
      </c>
      <c r="G16" s="3">
        <v>715792</v>
      </c>
      <c r="H16" s="4">
        <f t="shared" si="3"/>
        <v>12.306852732517347</v>
      </c>
      <c r="I16" s="4">
        <f t="shared" si="4"/>
        <v>6.890766942044124</v>
      </c>
      <c r="J16" s="5">
        <f t="shared" si="5"/>
        <v>11.772467563292373</v>
      </c>
      <c r="L16" s="88">
        <f t="shared" si="6"/>
        <v>288607.5</v>
      </c>
      <c r="M16" s="88">
        <f t="shared" si="6"/>
        <v>31593</v>
      </c>
      <c r="N16" s="89">
        <f t="shared" si="7"/>
        <v>324126</v>
      </c>
      <c r="O16" s="89">
        <f t="shared" si="7"/>
        <v>33770</v>
      </c>
      <c r="P16" s="90">
        <f t="shared" si="8"/>
        <v>35518.5</v>
      </c>
      <c r="Q16" s="90">
        <f t="shared" si="8"/>
        <v>2177</v>
      </c>
      <c r="R16" s="91">
        <f t="shared" si="0"/>
        <v>2701.05</v>
      </c>
      <c r="S16" s="91">
        <f t="shared" si="1"/>
        <v>281.4166666666667</v>
      </c>
      <c r="T16" s="91">
        <f t="shared" si="2"/>
        <v>2982.4666666666667</v>
      </c>
    </row>
    <row r="17" spans="1:20" ht="14.25">
      <c r="A17" s="6" t="s">
        <v>15</v>
      </c>
      <c r="B17" s="7">
        <v>50242</v>
      </c>
      <c r="C17" s="7">
        <v>0</v>
      </c>
      <c r="D17" s="7">
        <v>50242</v>
      </c>
      <c r="E17" s="7">
        <v>62571</v>
      </c>
      <c r="F17" s="7">
        <v>331</v>
      </c>
      <c r="G17" s="7">
        <v>62902</v>
      </c>
      <c r="H17" s="8">
        <f t="shared" si="3"/>
        <v>24.539230126189242</v>
      </c>
      <c r="I17" s="8">
        <f t="shared" si="4"/>
        <v>0</v>
      </c>
      <c r="J17" s="9">
        <f t="shared" si="5"/>
        <v>25.198041479240473</v>
      </c>
      <c r="L17" s="88">
        <f t="shared" si="6"/>
        <v>25121</v>
      </c>
      <c r="M17" s="88">
        <f t="shared" si="6"/>
        <v>0</v>
      </c>
      <c r="N17" s="89">
        <f t="shared" si="7"/>
        <v>31285.5</v>
      </c>
      <c r="O17" s="89">
        <f t="shared" si="7"/>
        <v>165.5</v>
      </c>
      <c r="P17" s="90">
        <f t="shared" si="8"/>
        <v>6164.5</v>
      </c>
      <c r="Q17" s="90">
        <f t="shared" si="8"/>
        <v>165.5</v>
      </c>
      <c r="R17" s="91">
        <f t="shared" si="0"/>
        <v>260.7125</v>
      </c>
      <c r="S17" s="91">
        <f t="shared" si="1"/>
        <v>1.3791666666666667</v>
      </c>
      <c r="T17" s="91">
        <f t="shared" si="2"/>
        <v>262.09166666666664</v>
      </c>
    </row>
    <row r="18" spans="1:20" ht="14.25">
      <c r="A18" s="10" t="s">
        <v>16</v>
      </c>
      <c r="B18" s="3">
        <v>58221</v>
      </c>
      <c r="C18" s="3">
        <v>1589</v>
      </c>
      <c r="D18" s="3">
        <v>59810</v>
      </c>
      <c r="E18" s="3">
        <v>97674</v>
      </c>
      <c r="F18" s="3">
        <v>1049</v>
      </c>
      <c r="G18" s="3">
        <v>98723</v>
      </c>
      <c r="H18" s="4">
        <f t="shared" si="3"/>
        <v>67.76420879064256</v>
      </c>
      <c r="I18" s="4">
        <f t="shared" si="4"/>
        <v>-33.98363750786658</v>
      </c>
      <c r="J18" s="5">
        <f t="shared" si="5"/>
        <v>65.06102658418325</v>
      </c>
      <c r="L18" s="88">
        <f t="shared" si="6"/>
        <v>29110.5</v>
      </c>
      <c r="M18" s="88">
        <f t="shared" si="6"/>
        <v>794.5</v>
      </c>
      <c r="N18" s="89">
        <f t="shared" si="7"/>
        <v>48837</v>
      </c>
      <c r="O18" s="89">
        <f t="shared" si="7"/>
        <v>524.5</v>
      </c>
      <c r="P18" s="90">
        <f t="shared" si="8"/>
        <v>19726.5</v>
      </c>
      <c r="Q18" s="90">
        <f t="shared" si="8"/>
        <v>-270</v>
      </c>
      <c r="R18" s="91">
        <f t="shared" si="0"/>
        <v>406.975</v>
      </c>
      <c r="S18" s="91">
        <f t="shared" si="1"/>
        <v>4.370833333333334</v>
      </c>
      <c r="T18" s="91">
        <f t="shared" si="2"/>
        <v>411.34583333333336</v>
      </c>
    </row>
    <row r="19" spans="1:20" ht="14.25">
      <c r="A19" s="6" t="s">
        <v>17</v>
      </c>
      <c r="B19" s="7">
        <v>26249</v>
      </c>
      <c r="C19" s="7">
        <v>3727</v>
      </c>
      <c r="D19" s="7">
        <v>29976</v>
      </c>
      <c r="E19" s="7">
        <v>35925</v>
      </c>
      <c r="F19" s="7">
        <v>2819</v>
      </c>
      <c r="G19" s="7">
        <v>38744</v>
      </c>
      <c r="H19" s="8">
        <f t="shared" si="3"/>
        <v>36.86235666120614</v>
      </c>
      <c r="I19" s="8">
        <f t="shared" si="4"/>
        <v>-24.362758250603704</v>
      </c>
      <c r="J19" s="9">
        <f t="shared" si="5"/>
        <v>29.2500667200427</v>
      </c>
      <c r="L19" s="88">
        <f t="shared" si="6"/>
        <v>13124.5</v>
      </c>
      <c r="M19" s="88">
        <f t="shared" si="6"/>
        <v>1863.5</v>
      </c>
      <c r="N19" s="89">
        <f t="shared" si="7"/>
        <v>17962.5</v>
      </c>
      <c r="O19" s="89">
        <f t="shared" si="7"/>
        <v>1409.5</v>
      </c>
      <c r="P19" s="90">
        <f t="shared" si="8"/>
        <v>4838</v>
      </c>
      <c r="Q19" s="90">
        <f t="shared" si="8"/>
        <v>-454</v>
      </c>
      <c r="R19" s="91">
        <f t="shared" si="0"/>
        <v>149.6875</v>
      </c>
      <c r="S19" s="91">
        <f t="shared" si="1"/>
        <v>11.745833333333334</v>
      </c>
      <c r="T19" s="91">
        <f t="shared" si="2"/>
        <v>161.43333333333334</v>
      </c>
    </row>
    <row r="20" spans="1:20" ht="14.25">
      <c r="A20" s="10" t="s">
        <v>75</v>
      </c>
      <c r="B20" s="3"/>
      <c r="C20" s="3"/>
      <c r="D20" s="3">
        <v>0</v>
      </c>
      <c r="E20" s="3">
        <v>0</v>
      </c>
      <c r="F20" s="3">
        <v>0</v>
      </c>
      <c r="G20" s="3">
        <v>0</v>
      </c>
      <c r="H20" s="4">
        <f t="shared" si="3"/>
        <v>0</v>
      </c>
      <c r="I20" s="4">
        <f t="shared" si="4"/>
        <v>0</v>
      </c>
      <c r="J20" s="5">
        <f t="shared" si="5"/>
        <v>0</v>
      </c>
      <c r="L20" s="88">
        <f t="shared" si="6"/>
        <v>0</v>
      </c>
      <c r="M20" s="88">
        <f t="shared" si="6"/>
        <v>0</v>
      </c>
      <c r="N20" s="89">
        <f t="shared" si="7"/>
        <v>0</v>
      </c>
      <c r="O20" s="89">
        <f t="shared" si="7"/>
        <v>0</v>
      </c>
      <c r="P20" s="90">
        <f t="shared" si="8"/>
        <v>0</v>
      </c>
      <c r="Q20" s="90">
        <f t="shared" si="8"/>
        <v>0</v>
      </c>
      <c r="R20" s="91">
        <f t="shared" si="0"/>
        <v>0</v>
      </c>
      <c r="S20" s="91">
        <f t="shared" si="1"/>
        <v>0</v>
      </c>
      <c r="T20" s="91">
        <f t="shared" si="2"/>
        <v>0</v>
      </c>
    </row>
    <row r="21" spans="1:20" ht="14.25">
      <c r="A21" s="6" t="s">
        <v>18</v>
      </c>
      <c r="B21" s="7">
        <v>44580</v>
      </c>
      <c r="C21" s="7">
        <v>0</v>
      </c>
      <c r="D21" s="7">
        <v>44580</v>
      </c>
      <c r="E21" s="7">
        <v>42963</v>
      </c>
      <c r="F21" s="7">
        <v>2739</v>
      </c>
      <c r="G21" s="7">
        <v>45702</v>
      </c>
      <c r="H21" s="8">
        <f t="shared" si="3"/>
        <v>-3.6271870794078067</v>
      </c>
      <c r="I21" s="8">
        <f t="shared" si="4"/>
        <v>0</v>
      </c>
      <c r="J21" s="9">
        <f t="shared" si="5"/>
        <v>2.5168236877523555</v>
      </c>
      <c r="L21" s="88">
        <f t="shared" si="6"/>
        <v>22290</v>
      </c>
      <c r="M21" s="88">
        <f t="shared" si="6"/>
        <v>0</v>
      </c>
      <c r="N21" s="89">
        <f t="shared" si="7"/>
        <v>21481.5</v>
      </c>
      <c r="O21" s="89">
        <f t="shared" si="7"/>
        <v>1369.5</v>
      </c>
      <c r="P21" s="90">
        <f t="shared" si="8"/>
        <v>-808.5</v>
      </c>
      <c r="Q21" s="90">
        <f t="shared" si="8"/>
        <v>1369.5</v>
      </c>
      <c r="R21" s="91">
        <f t="shared" si="0"/>
        <v>179.0125</v>
      </c>
      <c r="S21" s="91">
        <f t="shared" si="1"/>
        <v>11.4125</v>
      </c>
      <c r="T21" s="91">
        <f t="shared" si="2"/>
        <v>190.42499999999998</v>
      </c>
    </row>
    <row r="22" spans="1:20" ht="14.25">
      <c r="A22" s="10" t="s">
        <v>19</v>
      </c>
      <c r="B22" s="3"/>
      <c r="C22" s="3"/>
      <c r="D22" s="3">
        <v>0</v>
      </c>
      <c r="E22" s="3">
        <v>0</v>
      </c>
      <c r="F22" s="3">
        <v>0</v>
      </c>
      <c r="G22" s="3">
        <v>0</v>
      </c>
      <c r="H22" s="4">
        <f t="shared" si="3"/>
        <v>0</v>
      </c>
      <c r="I22" s="4">
        <f t="shared" si="4"/>
        <v>0</v>
      </c>
      <c r="J22" s="5">
        <f t="shared" si="5"/>
        <v>0</v>
      </c>
      <c r="L22" s="88">
        <f t="shared" si="6"/>
        <v>0</v>
      </c>
      <c r="M22" s="88">
        <f t="shared" si="6"/>
        <v>0</v>
      </c>
      <c r="N22" s="89">
        <f t="shared" si="7"/>
        <v>0</v>
      </c>
      <c r="O22" s="89">
        <f t="shared" si="7"/>
        <v>0</v>
      </c>
      <c r="P22" s="90">
        <f t="shared" si="8"/>
        <v>0</v>
      </c>
      <c r="Q22" s="90">
        <f t="shared" si="8"/>
        <v>0</v>
      </c>
      <c r="R22" s="91">
        <f t="shared" si="0"/>
        <v>0</v>
      </c>
      <c r="S22" s="91">
        <f t="shared" si="1"/>
        <v>0</v>
      </c>
      <c r="T22" s="91">
        <f t="shared" si="2"/>
        <v>0</v>
      </c>
    </row>
    <row r="23" spans="1:20" ht="14.25">
      <c r="A23" s="6" t="s">
        <v>20</v>
      </c>
      <c r="B23" s="7">
        <v>135591</v>
      </c>
      <c r="C23" s="7">
        <v>0</v>
      </c>
      <c r="D23" s="7">
        <v>135591</v>
      </c>
      <c r="E23" s="7">
        <v>173300</v>
      </c>
      <c r="F23" s="7">
        <v>810</v>
      </c>
      <c r="G23" s="7">
        <v>174110</v>
      </c>
      <c r="H23" s="8">
        <f t="shared" si="3"/>
        <v>27.81084290255253</v>
      </c>
      <c r="I23" s="8">
        <f t="shared" si="4"/>
        <v>0</v>
      </c>
      <c r="J23" s="9">
        <f t="shared" si="5"/>
        <v>28.408227684728338</v>
      </c>
      <c r="L23" s="88">
        <f t="shared" si="6"/>
        <v>67795.5</v>
      </c>
      <c r="M23" s="88">
        <f t="shared" si="6"/>
        <v>0</v>
      </c>
      <c r="N23" s="89">
        <f t="shared" si="7"/>
        <v>86650</v>
      </c>
      <c r="O23" s="89">
        <f t="shared" si="7"/>
        <v>405</v>
      </c>
      <c r="P23" s="90">
        <f t="shared" si="8"/>
        <v>18854.5</v>
      </c>
      <c r="Q23" s="90">
        <f t="shared" si="8"/>
        <v>405</v>
      </c>
      <c r="R23" s="91">
        <f t="shared" si="0"/>
        <v>722.0833333333334</v>
      </c>
      <c r="S23" s="91">
        <f t="shared" si="1"/>
        <v>3.375</v>
      </c>
      <c r="T23" s="91">
        <f t="shared" si="2"/>
        <v>725.4583333333334</v>
      </c>
    </row>
    <row r="24" spans="1:20" ht="14.25">
      <c r="A24" s="10" t="s">
        <v>21</v>
      </c>
      <c r="B24" s="3">
        <v>36741</v>
      </c>
      <c r="C24" s="3">
        <v>0</v>
      </c>
      <c r="D24" s="3">
        <v>36741</v>
      </c>
      <c r="E24" s="3">
        <v>51605</v>
      </c>
      <c r="F24" s="3">
        <v>0</v>
      </c>
      <c r="G24" s="3">
        <v>51605</v>
      </c>
      <c r="H24" s="4">
        <f t="shared" si="3"/>
        <v>40.45616613592444</v>
      </c>
      <c r="I24" s="4">
        <f t="shared" si="4"/>
        <v>0</v>
      </c>
      <c r="J24" s="5">
        <f t="shared" si="5"/>
        <v>40.45616613592444</v>
      </c>
      <c r="L24" s="88">
        <f t="shared" si="6"/>
        <v>18370.5</v>
      </c>
      <c r="M24" s="88">
        <f t="shared" si="6"/>
        <v>0</v>
      </c>
      <c r="N24" s="89">
        <f t="shared" si="7"/>
        <v>25802.5</v>
      </c>
      <c r="O24" s="89">
        <f t="shared" si="7"/>
        <v>0</v>
      </c>
      <c r="P24" s="90">
        <f t="shared" si="8"/>
        <v>7432</v>
      </c>
      <c r="Q24" s="90">
        <f t="shared" si="8"/>
        <v>0</v>
      </c>
      <c r="R24" s="91">
        <f t="shared" si="0"/>
        <v>215.02083333333334</v>
      </c>
      <c r="S24" s="91">
        <f t="shared" si="1"/>
        <v>0</v>
      </c>
      <c r="T24" s="91">
        <f t="shared" si="2"/>
        <v>215.02083333333334</v>
      </c>
    </row>
    <row r="25" spans="1:20" ht="14.25">
      <c r="A25" s="6" t="s">
        <v>22</v>
      </c>
      <c r="B25" s="7">
        <v>28475</v>
      </c>
      <c r="C25" s="7">
        <v>42</v>
      </c>
      <c r="D25" s="7">
        <v>28517</v>
      </c>
      <c r="E25" s="7">
        <v>53995</v>
      </c>
      <c r="F25" s="7">
        <v>12109</v>
      </c>
      <c r="G25" s="7">
        <v>66104</v>
      </c>
      <c r="H25" s="8">
        <f t="shared" si="3"/>
        <v>89.62247585601405</v>
      </c>
      <c r="I25" s="8">
        <f t="shared" si="4"/>
        <v>28730.952380952378</v>
      </c>
      <c r="J25" s="9">
        <f t="shared" si="5"/>
        <v>131.80558964827998</v>
      </c>
      <c r="L25" s="88">
        <f t="shared" si="6"/>
        <v>14237.5</v>
      </c>
      <c r="M25" s="88">
        <f t="shared" si="6"/>
        <v>21</v>
      </c>
      <c r="N25" s="89">
        <f t="shared" si="7"/>
        <v>26997.5</v>
      </c>
      <c r="O25" s="89">
        <f t="shared" si="7"/>
        <v>6054.5</v>
      </c>
      <c r="P25" s="90">
        <f t="shared" si="8"/>
        <v>12760</v>
      </c>
      <c r="Q25" s="90">
        <f t="shared" si="8"/>
        <v>6033.5</v>
      </c>
      <c r="R25" s="91">
        <f t="shared" si="0"/>
        <v>224.97916666666666</v>
      </c>
      <c r="S25" s="91">
        <f t="shared" si="1"/>
        <v>50.454166666666666</v>
      </c>
      <c r="T25" s="91">
        <f t="shared" si="2"/>
        <v>275.43333333333334</v>
      </c>
    </row>
    <row r="26" spans="1:20" ht="14.25">
      <c r="A26" s="10" t="s">
        <v>23</v>
      </c>
      <c r="B26" s="3">
        <v>23223</v>
      </c>
      <c r="C26" s="3">
        <v>0</v>
      </c>
      <c r="D26" s="3">
        <v>23223</v>
      </c>
      <c r="E26" s="3">
        <v>32462</v>
      </c>
      <c r="F26" s="3">
        <v>577</v>
      </c>
      <c r="G26" s="3">
        <v>33039</v>
      </c>
      <c r="H26" s="4">
        <f t="shared" si="3"/>
        <v>39.78383499117255</v>
      </c>
      <c r="I26" s="4">
        <f t="shared" si="4"/>
        <v>0</v>
      </c>
      <c r="J26" s="5">
        <f t="shared" si="5"/>
        <v>42.26844076992637</v>
      </c>
      <c r="L26" s="88">
        <f t="shared" si="6"/>
        <v>11611.5</v>
      </c>
      <c r="M26" s="88">
        <f t="shared" si="6"/>
        <v>0</v>
      </c>
      <c r="N26" s="89">
        <f t="shared" si="7"/>
        <v>16231</v>
      </c>
      <c r="O26" s="89">
        <f t="shared" si="7"/>
        <v>288.5</v>
      </c>
      <c r="P26" s="90">
        <f t="shared" si="8"/>
        <v>4619.5</v>
      </c>
      <c r="Q26" s="90">
        <f t="shared" si="8"/>
        <v>288.5</v>
      </c>
      <c r="R26" s="91">
        <f t="shared" si="0"/>
        <v>135.25833333333333</v>
      </c>
      <c r="S26" s="91">
        <f t="shared" si="1"/>
        <v>2.404166666666667</v>
      </c>
      <c r="T26" s="91">
        <f t="shared" si="2"/>
        <v>137.6625</v>
      </c>
    </row>
    <row r="27" spans="1:20" ht="14.25">
      <c r="A27" s="6" t="s">
        <v>24</v>
      </c>
      <c r="B27" s="7"/>
      <c r="C27" s="7"/>
      <c r="D27" s="7">
        <v>0</v>
      </c>
      <c r="E27" s="7">
        <v>0</v>
      </c>
      <c r="F27" s="7">
        <v>0</v>
      </c>
      <c r="G27" s="7">
        <v>0</v>
      </c>
      <c r="H27" s="8">
        <f t="shared" si="3"/>
        <v>0</v>
      </c>
      <c r="I27" s="8">
        <f t="shared" si="4"/>
        <v>0</v>
      </c>
      <c r="J27" s="9">
        <f t="shared" si="5"/>
        <v>0</v>
      </c>
      <c r="L27" s="88">
        <f t="shared" si="6"/>
        <v>0</v>
      </c>
      <c r="M27" s="88">
        <f t="shared" si="6"/>
        <v>0</v>
      </c>
      <c r="N27" s="89">
        <f t="shared" si="7"/>
        <v>0</v>
      </c>
      <c r="O27" s="89">
        <f t="shared" si="7"/>
        <v>0</v>
      </c>
      <c r="P27" s="90">
        <f t="shared" si="8"/>
        <v>0</v>
      </c>
      <c r="Q27" s="90">
        <f t="shared" si="8"/>
        <v>0</v>
      </c>
      <c r="R27" s="91">
        <f t="shared" si="0"/>
        <v>0</v>
      </c>
      <c r="S27" s="91">
        <f t="shared" si="1"/>
        <v>0</v>
      </c>
      <c r="T27" s="91">
        <f t="shared" si="2"/>
        <v>0</v>
      </c>
    </row>
    <row r="28" spans="1:20" ht="14.25">
      <c r="A28" s="10" t="s">
        <v>25</v>
      </c>
      <c r="B28" s="3">
        <v>103522</v>
      </c>
      <c r="C28" s="3">
        <v>16771</v>
      </c>
      <c r="D28" s="3">
        <v>120293</v>
      </c>
      <c r="E28" s="3">
        <v>130113</v>
      </c>
      <c r="F28" s="3">
        <v>11794</v>
      </c>
      <c r="G28" s="3">
        <v>141907</v>
      </c>
      <c r="H28" s="4">
        <f t="shared" si="3"/>
        <v>25.686327543903708</v>
      </c>
      <c r="I28" s="4">
        <f t="shared" si="4"/>
        <v>-29.676226820106134</v>
      </c>
      <c r="J28" s="5">
        <f t="shared" si="5"/>
        <v>17.96779529980963</v>
      </c>
      <c r="L28" s="88">
        <f t="shared" si="6"/>
        <v>51761</v>
      </c>
      <c r="M28" s="88">
        <f t="shared" si="6"/>
        <v>8385.5</v>
      </c>
      <c r="N28" s="89">
        <f t="shared" si="7"/>
        <v>65056.5</v>
      </c>
      <c r="O28" s="89">
        <f t="shared" si="7"/>
        <v>5897</v>
      </c>
      <c r="P28" s="90">
        <f t="shared" si="8"/>
        <v>13295.5</v>
      </c>
      <c r="Q28" s="90">
        <f t="shared" si="8"/>
        <v>-2488.5</v>
      </c>
      <c r="R28" s="91">
        <f t="shared" si="0"/>
        <v>542.1375</v>
      </c>
      <c r="S28" s="91">
        <f t="shared" si="1"/>
        <v>49.141666666666666</v>
      </c>
      <c r="T28" s="91">
        <f t="shared" si="2"/>
        <v>591.2791666666667</v>
      </c>
    </row>
    <row r="29" spans="1:20" ht="14.25">
      <c r="A29" s="6" t="s">
        <v>26</v>
      </c>
      <c r="B29" s="7">
        <v>448151</v>
      </c>
      <c r="C29" s="7">
        <v>19353</v>
      </c>
      <c r="D29" s="7">
        <v>467504</v>
      </c>
      <c r="E29" s="7">
        <v>579292</v>
      </c>
      <c r="F29" s="7">
        <v>28757</v>
      </c>
      <c r="G29" s="7">
        <v>608049</v>
      </c>
      <c r="H29" s="8">
        <f t="shared" si="3"/>
        <v>29.262681551530623</v>
      </c>
      <c r="I29" s="8">
        <f t="shared" si="4"/>
        <v>48.59194956854235</v>
      </c>
      <c r="J29" s="9">
        <f t="shared" si="5"/>
        <v>30.062844382080158</v>
      </c>
      <c r="L29" s="88">
        <f t="shared" si="6"/>
        <v>224075.5</v>
      </c>
      <c r="M29" s="88">
        <f t="shared" si="6"/>
        <v>9676.5</v>
      </c>
      <c r="N29" s="89">
        <f t="shared" si="7"/>
        <v>289646</v>
      </c>
      <c r="O29" s="89">
        <f t="shared" si="7"/>
        <v>14378.5</v>
      </c>
      <c r="P29" s="90">
        <f t="shared" si="8"/>
        <v>65570.5</v>
      </c>
      <c r="Q29" s="90">
        <f t="shared" si="8"/>
        <v>4702</v>
      </c>
      <c r="R29" s="91">
        <f t="shared" si="0"/>
        <v>2413.7166666666667</v>
      </c>
      <c r="S29" s="91">
        <f t="shared" si="1"/>
        <v>119.82083333333334</v>
      </c>
      <c r="T29" s="91">
        <f t="shared" si="2"/>
        <v>2533.5375</v>
      </c>
    </row>
    <row r="30" spans="1:20" ht="14.25">
      <c r="A30" s="10" t="s">
        <v>27</v>
      </c>
      <c r="B30" s="3">
        <v>168171</v>
      </c>
      <c r="C30" s="3">
        <v>3135</v>
      </c>
      <c r="D30" s="3">
        <v>171306</v>
      </c>
      <c r="E30" s="3">
        <v>224534</v>
      </c>
      <c r="F30" s="3">
        <v>10034</v>
      </c>
      <c r="G30" s="3">
        <v>234568</v>
      </c>
      <c r="H30" s="4">
        <f t="shared" si="3"/>
        <v>33.51529098358218</v>
      </c>
      <c r="I30" s="4">
        <f t="shared" si="4"/>
        <v>220.06379585326954</v>
      </c>
      <c r="J30" s="5">
        <f t="shared" si="5"/>
        <v>36.92923773831623</v>
      </c>
      <c r="L30" s="88">
        <f t="shared" si="6"/>
        <v>84085.5</v>
      </c>
      <c r="M30" s="88">
        <f t="shared" si="6"/>
        <v>1567.5</v>
      </c>
      <c r="N30" s="89">
        <f t="shared" si="7"/>
        <v>112267</v>
      </c>
      <c r="O30" s="89">
        <f t="shared" si="7"/>
        <v>5017</v>
      </c>
      <c r="P30" s="90">
        <f t="shared" si="8"/>
        <v>28181.5</v>
      </c>
      <c r="Q30" s="90">
        <f t="shared" si="8"/>
        <v>3449.5</v>
      </c>
      <c r="R30" s="91">
        <f t="shared" si="0"/>
        <v>935.5583333333333</v>
      </c>
      <c r="S30" s="91">
        <f t="shared" si="1"/>
        <v>41.80833333333333</v>
      </c>
      <c r="T30" s="91">
        <f t="shared" si="2"/>
        <v>977.3666666666666</v>
      </c>
    </row>
    <row r="31" spans="1:20" ht="14.25">
      <c r="A31" s="6" t="s">
        <v>64</v>
      </c>
      <c r="B31" s="7">
        <v>68863</v>
      </c>
      <c r="C31" s="7">
        <v>6118</v>
      </c>
      <c r="D31" s="7">
        <v>74981</v>
      </c>
      <c r="E31" s="7">
        <v>103621</v>
      </c>
      <c r="F31" s="7">
        <v>189</v>
      </c>
      <c r="G31" s="7">
        <v>103810</v>
      </c>
      <c r="H31" s="8">
        <f t="shared" si="3"/>
        <v>50.474129793938694</v>
      </c>
      <c r="I31" s="8">
        <f t="shared" si="4"/>
        <v>-96.91075514874143</v>
      </c>
      <c r="J31" s="9">
        <f t="shared" si="5"/>
        <v>38.448406929755535</v>
      </c>
      <c r="L31" s="88">
        <f t="shared" si="6"/>
        <v>34431.5</v>
      </c>
      <c r="M31" s="88">
        <f t="shared" si="6"/>
        <v>3059</v>
      </c>
      <c r="N31" s="89">
        <f t="shared" si="7"/>
        <v>51810.5</v>
      </c>
      <c r="O31" s="89">
        <f t="shared" si="7"/>
        <v>94.5</v>
      </c>
      <c r="P31" s="90">
        <f t="shared" si="8"/>
        <v>17379</v>
      </c>
      <c r="Q31" s="90">
        <f t="shared" si="8"/>
        <v>-2964.5</v>
      </c>
      <c r="R31" s="91">
        <f t="shared" si="0"/>
        <v>431.75416666666666</v>
      </c>
      <c r="S31" s="91">
        <f t="shared" si="1"/>
        <v>0.7875</v>
      </c>
      <c r="T31" s="91">
        <f t="shared" si="2"/>
        <v>432.5416666666667</v>
      </c>
    </row>
    <row r="32" spans="1:20" ht="14.25">
      <c r="A32" s="10" t="s">
        <v>76</v>
      </c>
      <c r="B32" s="3"/>
      <c r="C32" s="3">
        <v>18082</v>
      </c>
      <c r="D32" s="3">
        <v>18082</v>
      </c>
      <c r="E32" s="3">
        <v>0</v>
      </c>
      <c r="F32" s="3">
        <v>21392</v>
      </c>
      <c r="G32" s="3">
        <v>21392</v>
      </c>
      <c r="H32" s="4">
        <f t="shared" si="3"/>
        <v>0</v>
      </c>
      <c r="I32" s="4">
        <f t="shared" si="4"/>
        <v>18.30549717951554</v>
      </c>
      <c r="J32" s="5">
        <f t="shared" si="5"/>
        <v>18.30549717951554</v>
      </c>
      <c r="L32" s="88">
        <f t="shared" si="6"/>
        <v>0</v>
      </c>
      <c r="M32" s="88">
        <f t="shared" si="6"/>
        <v>9041</v>
      </c>
      <c r="N32" s="89">
        <f t="shared" si="7"/>
        <v>0</v>
      </c>
      <c r="O32" s="89">
        <f t="shared" si="7"/>
        <v>10696</v>
      </c>
      <c r="P32" s="90">
        <f t="shared" si="8"/>
        <v>0</v>
      </c>
      <c r="Q32" s="90">
        <f t="shared" si="8"/>
        <v>1655</v>
      </c>
      <c r="R32" s="91">
        <f t="shared" si="0"/>
        <v>0</v>
      </c>
      <c r="S32" s="91">
        <f t="shared" si="1"/>
        <v>89.13333333333334</v>
      </c>
      <c r="T32" s="91">
        <f t="shared" si="2"/>
        <v>89.13333333333334</v>
      </c>
    </row>
    <row r="33" spans="1:20" ht="14.25">
      <c r="A33" s="6" t="s">
        <v>60</v>
      </c>
      <c r="B33" s="7">
        <v>25447</v>
      </c>
      <c r="C33" s="7">
        <v>0</v>
      </c>
      <c r="D33" s="7">
        <v>25447</v>
      </c>
      <c r="E33" s="7">
        <v>43914</v>
      </c>
      <c r="F33" s="7">
        <v>0</v>
      </c>
      <c r="G33" s="7">
        <v>43914</v>
      </c>
      <c r="H33" s="8">
        <f t="shared" si="3"/>
        <v>72.57044052344088</v>
      </c>
      <c r="I33" s="8">
        <f t="shared" si="4"/>
        <v>0</v>
      </c>
      <c r="J33" s="9">
        <f t="shared" si="5"/>
        <v>72.57044052344088</v>
      </c>
      <c r="L33" s="88">
        <f t="shared" si="6"/>
        <v>12723.5</v>
      </c>
      <c r="M33" s="88">
        <f t="shared" si="6"/>
        <v>0</v>
      </c>
      <c r="N33" s="89">
        <f t="shared" si="7"/>
        <v>21957</v>
      </c>
      <c r="O33" s="89">
        <f t="shared" si="7"/>
        <v>0</v>
      </c>
      <c r="P33" s="90">
        <f t="shared" si="8"/>
        <v>9233.5</v>
      </c>
      <c r="Q33" s="90">
        <f t="shared" si="8"/>
        <v>0</v>
      </c>
      <c r="R33" s="91">
        <f t="shared" si="0"/>
        <v>182.975</v>
      </c>
      <c r="S33" s="91">
        <f t="shared" si="1"/>
        <v>0</v>
      </c>
      <c r="T33" s="91">
        <f t="shared" si="2"/>
        <v>182.975</v>
      </c>
    </row>
    <row r="34" spans="1:20" ht="14.25">
      <c r="A34" s="10" t="s">
        <v>28</v>
      </c>
      <c r="B34" s="3">
        <v>280381</v>
      </c>
      <c r="C34" s="3">
        <v>30735</v>
      </c>
      <c r="D34" s="3">
        <v>311116</v>
      </c>
      <c r="E34" s="3">
        <v>103572</v>
      </c>
      <c r="F34" s="3">
        <v>13860</v>
      </c>
      <c r="G34" s="3">
        <v>117432</v>
      </c>
      <c r="H34" s="4">
        <f t="shared" si="3"/>
        <v>-63.060264425906176</v>
      </c>
      <c r="I34" s="4">
        <f t="shared" si="4"/>
        <v>-54.904831625183014</v>
      </c>
      <c r="J34" s="5">
        <f t="shared" si="5"/>
        <v>-62.25459314210776</v>
      </c>
      <c r="L34" s="88">
        <f t="shared" si="6"/>
        <v>140190.5</v>
      </c>
      <c r="M34" s="88">
        <f t="shared" si="6"/>
        <v>15367.5</v>
      </c>
      <c r="N34" s="89">
        <f t="shared" si="7"/>
        <v>51786</v>
      </c>
      <c r="O34" s="89">
        <f t="shared" si="7"/>
        <v>6930</v>
      </c>
      <c r="P34" s="90">
        <f t="shared" si="8"/>
        <v>-88404.5</v>
      </c>
      <c r="Q34" s="90">
        <f t="shared" si="8"/>
        <v>-8437.5</v>
      </c>
      <c r="R34" s="91">
        <f t="shared" si="0"/>
        <v>431.55</v>
      </c>
      <c r="S34" s="91">
        <f t="shared" si="1"/>
        <v>57.75</v>
      </c>
      <c r="T34" s="91">
        <f t="shared" si="2"/>
        <v>489.3</v>
      </c>
    </row>
    <row r="35" spans="1:20" ht="14.25">
      <c r="A35" s="6" t="s">
        <v>59</v>
      </c>
      <c r="B35" s="7">
        <v>52972</v>
      </c>
      <c r="C35" s="7">
        <v>905</v>
      </c>
      <c r="D35" s="7">
        <v>53877</v>
      </c>
      <c r="E35" s="7">
        <v>99557</v>
      </c>
      <c r="F35" s="7">
        <v>278</v>
      </c>
      <c r="G35" s="7">
        <v>99835</v>
      </c>
      <c r="H35" s="8">
        <f t="shared" si="3"/>
        <v>87.94268670240882</v>
      </c>
      <c r="I35" s="8">
        <f t="shared" si="4"/>
        <v>-69.28176795580112</v>
      </c>
      <c r="J35" s="9">
        <f t="shared" si="5"/>
        <v>85.30170573714202</v>
      </c>
      <c r="L35" s="88">
        <f t="shared" si="6"/>
        <v>26486</v>
      </c>
      <c r="M35" s="88">
        <f t="shared" si="6"/>
        <v>452.5</v>
      </c>
      <c r="N35" s="89">
        <f t="shared" si="7"/>
        <v>49778.5</v>
      </c>
      <c r="O35" s="89">
        <f t="shared" si="7"/>
        <v>139</v>
      </c>
      <c r="P35" s="90">
        <f t="shared" si="8"/>
        <v>23292.5</v>
      </c>
      <c r="Q35" s="90">
        <f t="shared" si="8"/>
        <v>-313.5</v>
      </c>
      <c r="R35" s="91">
        <f t="shared" si="0"/>
        <v>414.8208333333333</v>
      </c>
      <c r="S35" s="91">
        <f t="shared" si="1"/>
        <v>1.1583333333333334</v>
      </c>
      <c r="T35" s="91">
        <f t="shared" si="2"/>
        <v>415.9791666666667</v>
      </c>
    </row>
    <row r="36" spans="1:20" ht="14.25">
      <c r="A36" s="10" t="s">
        <v>29</v>
      </c>
      <c r="B36" s="3">
        <v>15375</v>
      </c>
      <c r="C36" s="3">
        <v>2632</v>
      </c>
      <c r="D36" s="3">
        <v>18007</v>
      </c>
      <c r="E36" s="3">
        <v>18317</v>
      </c>
      <c r="F36" s="3">
        <v>6645</v>
      </c>
      <c r="G36" s="3">
        <v>24962</v>
      </c>
      <c r="H36" s="4">
        <f t="shared" si="3"/>
        <v>19.134959349593498</v>
      </c>
      <c r="I36" s="4">
        <f t="shared" si="4"/>
        <v>152.4696048632219</v>
      </c>
      <c r="J36" s="5">
        <f t="shared" si="5"/>
        <v>38.62386849558505</v>
      </c>
      <c r="L36" s="88">
        <f t="shared" si="6"/>
        <v>7687.5</v>
      </c>
      <c r="M36" s="88">
        <f t="shared" si="6"/>
        <v>1316</v>
      </c>
      <c r="N36" s="89">
        <f t="shared" si="7"/>
        <v>9158.5</v>
      </c>
      <c r="O36" s="89">
        <f t="shared" si="7"/>
        <v>3322.5</v>
      </c>
      <c r="P36" s="90">
        <f t="shared" si="8"/>
        <v>1471</v>
      </c>
      <c r="Q36" s="90">
        <f t="shared" si="8"/>
        <v>2006.5</v>
      </c>
      <c r="R36" s="91">
        <f t="shared" si="0"/>
        <v>76.32083333333334</v>
      </c>
      <c r="S36" s="91">
        <f t="shared" si="1"/>
        <v>27.6875</v>
      </c>
      <c r="T36" s="91">
        <f t="shared" si="2"/>
        <v>104.00833333333334</v>
      </c>
    </row>
    <row r="37" spans="1:20" ht="14.25">
      <c r="A37" s="6" t="s">
        <v>30</v>
      </c>
      <c r="B37" s="7">
        <v>46689</v>
      </c>
      <c r="C37" s="7">
        <v>0</v>
      </c>
      <c r="D37" s="7">
        <v>46689</v>
      </c>
      <c r="E37" s="7">
        <v>79058</v>
      </c>
      <c r="F37" s="7">
        <v>433</v>
      </c>
      <c r="G37" s="7">
        <v>79491</v>
      </c>
      <c r="H37" s="8">
        <f t="shared" si="3"/>
        <v>69.32896399580201</v>
      </c>
      <c r="I37" s="8">
        <f t="shared" si="4"/>
        <v>0</v>
      </c>
      <c r="J37" s="9">
        <f t="shared" si="5"/>
        <v>70.25637730514683</v>
      </c>
      <c r="L37" s="88">
        <f t="shared" si="6"/>
        <v>23344.5</v>
      </c>
      <c r="M37" s="88">
        <f t="shared" si="6"/>
        <v>0</v>
      </c>
      <c r="N37" s="89">
        <f t="shared" si="7"/>
        <v>39529</v>
      </c>
      <c r="O37" s="89">
        <f t="shared" si="7"/>
        <v>216.5</v>
      </c>
      <c r="P37" s="90">
        <f t="shared" si="8"/>
        <v>16184.5</v>
      </c>
      <c r="Q37" s="90">
        <f t="shared" si="8"/>
        <v>216.5</v>
      </c>
      <c r="R37" s="91">
        <f t="shared" si="0"/>
        <v>329.40833333333336</v>
      </c>
      <c r="S37" s="91">
        <f t="shared" si="1"/>
        <v>1.8041666666666667</v>
      </c>
      <c r="T37" s="91">
        <f t="shared" si="2"/>
        <v>331.21250000000003</v>
      </c>
    </row>
    <row r="38" spans="1:20" ht="14.25">
      <c r="A38" s="10" t="s">
        <v>31</v>
      </c>
      <c r="B38" s="3">
        <v>172449</v>
      </c>
      <c r="C38" s="3">
        <v>0</v>
      </c>
      <c r="D38" s="3">
        <v>172449</v>
      </c>
      <c r="E38" s="3">
        <v>164612</v>
      </c>
      <c r="F38" s="3">
        <v>0</v>
      </c>
      <c r="G38" s="3">
        <v>164612</v>
      </c>
      <c r="H38" s="4">
        <f t="shared" si="3"/>
        <v>-4.54453200656426</v>
      </c>
      <c r="I38" s="4">
        <f t="shared" si="4"/>
        <v>0</v>
      </c>
      <c r="J38" s="5">
        <f t="shared" si="5"/>
        <v>-4.54453200656426</v>
      </c>
      <c r="L38" s="88">
        <f t="shared" si="6"/>
        <v>86224.5</v>
      </c>
      <c r="M38" s="88">
        <f t="shared" si="6"/>
        <v>0</v>
      </c>
      <c r="N38" s="89">
        <f t="shared" si="7"/>
        <v>82306</v>
      </c>
      <c r="O38" s="89">
        <f t="shared" si="7"/>
        <v>0</v>
      </c>
      <c r="P38" s="90">
        <f t="shared" si="8"/>
        <v>-3918.5</v>
      </c>
      <c r="Q38" s="90">
        <f t="shared" si="8"/>
        <v>0</v>
      </c>
      <c r="R38" s="91">
        <f t="shared" si="0"/>
        <v>685.8833333333333</v>
      </c>
      <c r="S38" s="91">
        <f t="shared" si="1"/>
        <v>0</v>
      </c>
      <c r="T38" s="91">
        <f>R38+S38</f>
        <v>685.8833333333333</v>
      </c>
    </row>
    <row r="39" spans="1:20" ht="14.25">
      <c r="A39" s="6" t="s">
        <v>32</v>
      </c>
      <c r="B39" s="7">
        <v>13387</v>
      </c>
      <c r="C39" s="7">
        <v>0</v>
      </c>
      <c r="D39" s="7">
        <v>13387</v>
      </c>
      <c r="E39" s="7">
        <v>16656</v>
      </c>
      <c r="F39" s="7">
        <v>779</v>
      </c>
      <c r="G39" s="7">
        <v>17435</v>
      </c>
      <c r="H39" s="8">
        <f t="shared" si="3"/>
        <v>24.419212669007244</v>
      </c>
      <c r="I39" s="8">
        <f t="shared" si="4"/>
        <v>0</v>
      </c>
      <c r="J39" s="9">
        <f t="shared" si="5"/>
        <v>30.238290879211178</v>
      </c>
      <c r="L39" s="88">
        <f t="shared" si="6"/>
        <v>6693.5</v>
      </c>
      <c r="M39" s="88">
        <f t="shared" si="6"/>
        <v>0</v>
      </c>
      <c r="N39" s="89">
        <f t="shared" si="7"/>
        <v>8328</v>
      </c>
      <c r="O39" s="89">
        <f t="shared" si="7"/>
        <v>389.5</v>
      </c>
      <c r="P39" s="90">
        <f t="shared" si="8"/>
        <v>1634.5</v>
      </c>
      <c r="Q39" s="90">
        <f t="shared" si="8"/>
        <v>389.5</v>
      </c>
      <c r="R39" s="91">
        <f t="shared" si="0"/>
        <v>69.4</v>
      </c>
      <c r="S39" s="91">
        <f t="shared" si="1"/>
        <v>3.245833333333333</v>
      </c>
      <c r="T39" s="91">
        <f t="shared" si="2"/>
        <v>72.64583333333334</v>
      </c>
    </row>
    <row r="40" spans="1:20" ht="14.25">
      <c r="A40" s="10" t="s">
        <v>33</v>
      </c>
      <c r="B40" s="3">
        <v>447707</v>
      </c>
      <c r="C40" s="3">
        <v>102243</v>
      </c>
      <c r="D40" s="3">
        <v>549950</v>
      </c>
      <c r="E40" s="3">
        <v>545908</v>
      </c>
      <c r="F40" s="3">
        <v>109968</v>
      </c>
      <c r="G40" s="3">
        <v>655876</v>
      </c>
      <c r="H40" s="4">
        <f t="shared" si="3"/>
        <v>21.93421143739097</v>
      </c>
      <c r="I40" s="4">
        <f t="shared" si="4"/>
        <v>7.555529473900413</v>
      </c>
      <c r="J40" s="5">
        <f t="shared" si="5"/>
        <v>19.26102372942995</v>
      </c>
      <c r="L40" s="88">
        <f t="shared" si="6"/>
        <v>223853.5</v>
      </c>
      <c r="M40" s="88">
        <f t="shared" si="6"/>
        <v>51121.5</v>
      </c>
      <c r="N40" s="89">
        <f t="shared" si="7"/>
        <v>272954</v>
      </c>
      <c r="O40" s="89">
        <f t="shared" si="7"/>
        <v>54984</v>
      </c>
      <c r="P40" s="90">
        <f t="shared" si="8"/>
        <v>49100.5</v>
      </c>
      <c r="Q40" s="90">
        <f t="shared" si="8"/>
        <v>3862.5</v>
      </c>
      <c r="R40" s="91">
        <f t="shared" si="0"/>
        <v>2274.616666666667</v>
      </c>
      <c r="S40" s="91">
        <f t="shared" si="1"/>
        <v>458.2</v>
      </c>
      <c r="T40" s="91">
        <f t="shared" si="2"/>
        <v>2732.8166666666666</v>
      </c>
    </row>
    <row r="41" spans="1:20" ht="14.25">
      <c r="A41" s="6" t="s">
        <v>34</v>
      </c>
      <c r="B41" s="7"/>
      <c r="C41" s="7"/>
      <c r="D41" s="7">
        <v>0</v>
      </c>
      <c r="E41" s="7">
        <v>0</v>
      </c>
      <c r="F41" s="7">
        <v>540</v>
      </c>
      <c r="G41" s="7">
        <v>540</v>
      </c>
      <c r="H41" s="8">
        <f t="shared" si="3"/>
        <v>0</v>
      </c>
      <c r="I41" s="8">
        <f t="shared" si="4"/>
        <v>0</v>
      </c>
      <c r="J41" s="9">
        <f t="shared" si="5"/>
        <v>0</v>
      </c>
      <c r="L41" s="88">
        <f t="shared" si="6"/>
        <v>0</v>
      </c>
      <c r="M41" s="88">
        <f t="shared" si="6"/>
        <v>0</v>
      </c>
      <c r="N41" s="89">
        <f t="shared" si="7"/>
        <v>0</v>
      </c>
      <c r="O41" s="89">
        <f t="shared" si="7"/>
        <v>270</v>
      </c>
      <c r="P41" s="90">
        <f t="shared" si="8"/>
        <v>0</v>
      </c>
      <c r="Q41" s="90">
        <f t="shared" si="8"/>
        <v>270</v>
      </c>
      <c r="R41" s="91">
        <f t="shared" si="0"/>
        <v>0</v>
      </c>
      <c r="S41" s="91">
        <f t="shared" si="1"/>
        <v>2.25</v>
      </c>
      <c r="T41" s="91">
        <f t="shared" si="2"/>
        <v>2.25</v>
      </c>
    </row>
    <row r="42" spans="1:20" ht="14.25">
      <c r="A42" s="10" t="s">
        <v>35</v>
      </c>
      <c r="B42" s="3">
        <v>164458</v>
      </c>
      <c r="C42" s="3">
        <v>21589</v>
      </c>
      <c r="D42" s="3">
        <v>186047</v>
      </c>
      <c r="E42" s="3">
        <v>213243</v>
      </c>
      <c r="F42" s="3">
        <v>42230</v>
      </c>
      <c r="G42" s="3">
        <v>255473</v>
      </c>
      <c r="H42" s="4">
        <f t="shared" si="3"/>
        <v>29.664108769412252</v>
      </c>
      <c r="I42" s="4">
        <f t="shared" si="4"/>
        <v>95.60887488999028</v>
      </c>
      <c r="J42" s="5">
        <f t="shared" si="5"/>
        <v>37.316377044510254</v>
      </c>
      <c r="L42" s="88">
        <f t="shared" si="6"/>
        <v>82229</v>
      </c>
      <c r="M42" s="88">
        <f t="shared" si="6"/>
        <v>10794.5</v>
      </c>
      <c r="N42" s="89">
        <f t="shared" si="7"/>
        <v>106621.5</v>
      </c>
      <c r="O42" s="89">
        <f t="shared" si="7"/>
        <v>21115</v>
      </c>
      <c r="P42" s="90">
        <f t="shared" si="8"/>
        <v>24392.5</v>
      </c>
      <c r="Q42" s="90">
        <f t="shared" si="8"/>
        <v>10320.5</v>
      </c>
      <c r="R42" s="91">
        <f t="shared" si="0"/>
        <v>888.5125</v>
      </c>
      <c r="S42" s="91">
        <f t="shared" si="1"/>
        <v>175.95833333333334</v>
      </c>
      <c r="T42" s="91">
        <f t="shared" si="2"/>
        <v>1064.4708333333333</v>
      </c>
    </row>
    <row r="43" spans="1:20" ht="14.25">
      <c r="A43" s="6" t="s">
        <v>36</v>
      </c>
      <c r="B43" s="7">
        <v>182616</v>
      </c>
      <c r="C43" s="7">
        <v>1998</v>
      </c>
      <c r="D43" s="7">
        <v>184614</v>
      </c>
      <c r="E43" s="7">
        <v>211839</v>
      </c>
      <c r="F43" s="7">
        <v>1249</v>
      </c>
      <c r="G43" s="7">
        <v>213088</v>
      </c>
      <c r="H43" s="8">
        <f t="shared" si="3"/>
        <v>16.002431331318174</v>
      </c>
      <c r="I43" s="8">
        <f t="shared" si="4"/>
        <v>-37.487487487487485</v>
      </c>
      <c r="J43" s="9">
        <f t="shared" si="5"/>
        <v>15.423532343159241</v>
      </c>
      <c r="L43" s="88">
        <f t="shared" si="6"/>
        <v>91308</v>
      </c>
      <c r="M43" s="88">
        <f t="shared" si="6"/>
        <v>999</v>
      </c>
      <c r="N43" s="89">
        <f t="shared" si="7"/>
        <v>105919.5</v>
      </c>
      <c r="O43" s="89">
        <f t="shared" si="7"/>
        <v>624.5</v>
      </c>
      <c r="P43" s="90">
        <f t="shared" si="8"/>
        <v>14611.5</v>
      </c>
      <c r="Q43" s="90">
        <f t="shared" si="8"/>
        <v>-374.5</v>
      </c>
      <c r="R43" s="91">
        <f t="shared" si="0"/>
        <v>882.6625</v>
      </c>
      <c r="S43" s="91">
        <f t="shared" si="1"/>
        <v>5.204166666666667</v>
      </c>
      <c r="T43" s="91">
        <f t="shared" si="2"/>
        <v>887.8666666666667</v>
      </c>
    </row>
    <row r="44" spans="1:20" ht="14.25">
      <c r="A44" s="10" t="s">
        <v>68</v>
      </c>
      <c r="B44" s="3">
        <v>184651</v>
      </c>
      <c r="C44" s="3">
        <v>0</v>
      </c>
      <c r="D44" s="3">
        <v>184651</v>
      </c>
      <c r="E44" s="3">
        <v>216018</v>
      </c>
      <c r="F44" s="3">
        <v>1647</v>
      </c>
      <c r="G44" s="3">
        <v>217665</v>
      </c>
      <c r="H44" s="4">
        <f t="shared" si="3"/>
        <v>16.987181222955737</v>
      </c>
      <c r="I44" s="4">
        <f t="shared" si="4"/>
        <v>0</v>
      </c>
      <c r="J44" s="5">
        <f t="shared" si="5"/>
        <v>17.879134150370156</v>
      </c>
      <c r="L44" s="88">
        <f t="shared" si="6"/>
        <v>92325.5</v>
      </c>
      <c r="M44" s="88">
        <f t="shared" si="6"/>
        <v>0</v>
      </c>
      <c r="N44" s="89">
        <f t="shared" si="7"/>
        <v>108009</v>
      </c>
      <c r="O44" s="89">
        <f t="shared" si="7"/>
        <v>823.5</v>
      </c>
      <c r="P44" s="90">
        <f t="shared" si="8"/>
        <v>15683.5</v>
      </c>
      <c r="Q44" s="90">
        <f t="shared" si="8"/>
        <v>823.5</v>
      </c>
      <c r="R44" s="91">
        <f t="shared" si="0"/>
        <v>900.075</v>
      </c>
      <c r="S44" s="91">
        <f t="shared" si="1"/>
        <v>6.8625</v>
      </c>
      <c r="T44" s="91">
        <f t="shared" si="2"/>
        <v>906.9375</v>
      </c>
    </row>
    <row r="45" spans="1:20" ht="14.25">
      <c r="A45" s="6" t="s">
        <v>69</v>
      </c>
      <c r="B45" s="7">
        <v>98237</v>
      </c>
      <c r="C45" s="7">
        <v>0</v>
      </c>
      <c r="D45" s="7">
        <v>98237</v>
      </c>
      <c r="E45" s="7">
        <v>129498</v>
      </c>
      <c r="F45" s="7">
        <v>139</v>
      </c>
      <c r="G45" s="7">
        <v>129637</v>
      </c>
      <c r="H45" s="8">
        <f t="shared" si="3"/>
        <v>31.82202225230819</v>
      </c>
      <c r="I45" s="8">
        <f t="shared" si="4"/>
        <v>0</v>
      </c>
      <c r="J45" s="9">
        <f t="shared" si="5"/>
        <v>31.963516801205248</v>
      </c>
      <c r="L45" s="88">
        <f t="shared" si="6"/>
        <v>49118.5</v>
      </c>
      <c r="M45" s="88">
        <f t="shared" si="6"/>
        <v>0</v>
      </c>
      <c r="N45" s="89">
        <f t="shared" si="7"/>
        <v>64749</v>
      </c>
      <c r="O45" s="89">
        <f t="shared" si="7"/>
        <v>69.5</v>
      </c>
      <c r="P45" s="90">
        <f t="shared" si="8"/>
        <v>15630.5</v>
      </c>
      <c r="Q45" s="90">
        <f t="shared" si="8"/>
        <v>69.5</v>
      </c>
      <c r="R45" s="91">
        <f t="shared" si="0"/>
        <v>539.575</v>
      </c>
      <c r="S45" s="91">
        <f t="shared" si="1"/>
        <v>0.5791666666666667</v>
      </c>
      <c r="T45" s="91">
        <f t="shared" si="2"/>
        <v>540.1541666666667</v>
      </c>
    </row>
    <row r="46" spans="1:20" ht="14.25">
      <c r="A46" s="10" t="s">
        <v>37</v>
      </c>
      <c r="B46" s="3">
        <v>105105</v>
      </c>
      <c r="C46" s="3">
        <v>4570</v>
      </c>
      <c r="D46" s="3">
        <v>109675</v>
      </c>
      <c r="E46" s="3">
        <v>127277</v>
      </c>
      <c r="F46" s="3">
        <v>4157</v>
      </c>
      <c r="G46" s="3">
        <v>131434</v>
      </c>
      <c r="H46" s="4">
        <f t="shared" si="3"/>
        <v>21.095095380809667</v>
      </c>
      <c r="I46" s="4">
        <f t="shared" si="4"/>
        <v>-9.037199124726477</v>
      </c>
      <c r="J46" s="5">
        <f t="shared" si="5"/>
        <v>19.839525871894235</v>
      </c>
      <c r="L46" s="88">
        <f t="shared" si="6"/>
        <v>52552.5</v>
      </c>
      <c r="M46" s="88">
        <f t="shared" si="6"/>
        <v>2285</v>
      </c>
      <c r="N46" s="89">
        <f t="shared" si="7"/>
        <v>63638.5</v>
      </c>
      <c r="O46" s="89">
        <f t="shared" si="7"/>
        <v>2078.5</v>
      </c>
      <c r="P46" s="90">
        <f t="shared" si="8"/>
        <v>11086</v>
      </c>
      <c r="Q46" s="90">
        <f t="shared" si="8"/>
        <v>-206.5</v>
      </c>
      <c r="R46" s="91">
        <f t="shared" si="0"/>
        <v>530.3208333333333</v>
      </c>
      <c r="S46" s="91">
        <f t="shared" si="1"/>
        <v>17.320833333333333</v>
      </c>
      <c r="T46" s="91">
        <f t="shared" si="2"/>
        <v>547.6416666666667</v>
      </c>
    </row>
    <row r="47" spans="1:20" ht="14.25">
      <c r="A47" s="6" t="s">
        <v>38</v>
      </c>
      <c r="B47" s="7">
        <v>214340</v>
      </c>
      <c r="C47" s="7">
        <v>130</v>
      </c>
      <c r="D47" s="7">
        <v>214470</v>
      </c>
      <c r="E47" s="7">
        <v>276134</v>
      </c>
      <c r="F47" s="7">
        <v>3124</v>
      </c>
      <c r="G47" s="7">
        <v>279258</v>
      </c>
      <c r="H47" s="8">
        <f t="shared" si="3"/>
        <v>28.829896426238687</v>
      </c>
      <c r="I47" s="8">
        <f t="shared" si="4"/>
        <v>2303.076923076923</v>
      </c>
      <c r="J47" s="9">
        <f t="shared" si="5"/>
        <v>30.20842075814799</v>
      </c>
      <c r="L47" s="88">
        <f t="shared" si="6"/>
        <v>107170</v>
      </c>
      <c r="M47" s="88">
        <f t="shared" si="6"/>
        <v>65</v>
      </c>
      <c r="N47" s="89">
        <f t="shared" si="7"/>
        <v>138067</v>
      </c>
      <c r="O47" s="89">
        <f t="shared" si="7"/>
        <v>1562</v>
      </c>
      <c r="P47" s="90">
        <f t="shared" si="8"/>
        <v>30897</v>
      </c>
      <c r="Q47" s="90">
        <f t="shared" si="8"/>
        <v>1497</v>
      </c>
      <c r="R47" s="91">
        <f t="shared" si="0"/>
        <v>1150.5583333333334</v>
      </c>
      <c r="S47" s="91">
        <f t="shared" si="1"/>
        <v>13.016666666666667</v>
      </c>
      <c r="T47" s="91">
        <f t="shared" si="2"/>
        <v>1163.575</v>
      </c>
    </row>
    <row r="48" spans="1:20" ht="14.25">
      <c r="A48" s="10" t="s">
        <v>70</v>
      </c>
      <c r="B48" s="3"/>
      <c r="C48" s="3"/>
      <c r="D48" s="3">
        <v>0</v>
      </c>
      <c r="E48" s="3">
        <v>255673</v>
      </c>
      <c r="F48" s="3">
        <v>698</v>
      </c>
      <c r="G48" s="3">
        <v>256371</v>
      </c>
      <c r="H48" s="4"/>
      <c r="I48" s="4"/>
      <c r="J48" s="5"/>
      <c r="L48" s="88">
        <f>B48/2</f>
        <v>0</v>
      </c>
      <c r="M48" s="88">
        <f>C48/2</f>
        <v>0</v>
      </c>
      <c r="N48" s="89">
        <f>E48/2</f>
        <v>127836.5</v>
      </c>
      <c r="O48" s="89">
        <f>F48/2</f>
        <v>349</v>
      </c>
      <c r="P48" s="90">
        <f>N48-L48</f>
        <v>127836.5</v>
      </c>
      <c r="Q48" s="90">
        <f>O48-M48</f>
        <v>349</v>
      </c>
      <c r="R48" s="91">
        <f t="shared" si="0"/>
        <v>1065.3041666666666</v>
      </c>
      <c r="S48" s="91">
        <f t="shared" si="1"/>
        <v>2.908333333333333</v>
      </c>
      <c r="T48" s="91">
        <f t="shared" si="2"/>
        <v>1068.2124999999999</v>
      </c>
    </row>
    <row r="49" spans="1:20" ht="14.25">
      <c r="A49" s="6" t="s">
        <v>39</v>
      </c>
      <c r="B49" s="7">
        <v>324799</v>
      </c>
      <c r="C49" s="7">
        <v>35360</v>
      </c>
      <c r="D49" s="7">
        <v>360159</v>
      </c>
      <c r="E49" s="7">
        <v>374061</v>
      </c>
      <c r="F49" s="7">
        <v>35823</v>
      </c>
      <c r="G49" s="7">
        <v>409884</v>
      </c>
      <c r="H49" s="8">
        <f t="shared" si="3"/>
        <v>15.166918617360276</v>
      </c>
      <c r="I49" s="8">
        <f t="shared" si="4"/>
        <v>1.3093891402714932</v>
      </c>
      <c r="J49" s="9">
        <f t="shared" si="5"/>
        <v>13.806402172373868</v>
      </c>
      <c r="L49" s="88">
        <f aca="true" t="shared" si="9" ref="L49:M60">B49/2</f>
        <v>162399.5</v>
      </c>
      <c r="M49" s="88">
        <f t="shared" si="9"/>
        <v>17680</v>
      </c>
      <c r="N49" s="89">
        <f aca="true" t="shared" si="10" ref="N49:O60">E49/2</f>
        <v>187030.5</v>
      </c>
      <c r="O49" s="89">
        <f t="shared" si="10"/>
        <v>17911.5</v>
      </c>
      <c r="P49" s="90">
        <f aca="true" t="shared" si="11" ref="P49:Q60">N49-L49</f>
        <v>24631</v>
      </c>
      <c r="Q49" s="90">
        <f t="shared" si="11"/>
        <v>231.5</v>
      </c>
      <c r="R49" s="91">
        <f t="shared" si="0"/>
        <v>1558.5875</v>
      </c>
      <c r="S49" s="91">
        <f t="shared" si="1"/>
        <v>149.2625</v>
      </c>
      <c r="T49" s="91">
        <f t="shared" si="2"/>
        <v>1707.8500000000001</v>
      </c>
    </row>
    <row r="50" spans="1:20" ht="14.25">
      <c r="A50" s="10" t="s">
        <v>40</v>
      </c>
      <c r="B50" s="3">
        <v>11098</v>
      </c>
      <c r="C50" s="3">
        <v>0</v>
      </c>
      <c r="D50" s="3">
        <v>11098</v>
      </c>
      <c r="E50" s="3">
        <v>14981</v>
      </c>
      <c r="F50" s="3">
        <v>0</v>
      </c>
      <c r="G50" s="3">
        <v>14981</v>
      </c>
      <c r="H50" s="4">
        <f t="shared" si="3"/>
        <v>34.98828617768967</v>
      </c>
      <c r="I50" s="4">
        <f t="shared" si="4"/>
        <v>0</v>
      </c>
      <c r="J50" s="5">
        <f t="shared" si="5"/>
        <v>34.98828617768967</v>
      </c>
      <c r="L50" s="88">
        <f t="shared" si="9"/>
        <v>5549</v>
      </c>
      <c r="M50" s="88">
        <f t="shared" si="9"/>
        <v>0</v>
      </c>
      <c r="N50" s="89">
        <f t="shared" si="10"/>
        <v>7490.5</v>
      </c>
      <c r="O50" s="89">
        <f t="shared" si="10"/>
        <v>0</v>
      </c>
      <c r="P50" s="90">
        <f t="shared" si="11"/>
        <v>1941.5</v>
      </c>
      <c r="Q50" s="90">
        <f t="shared" si="11"/>
        <v>0</v>
      </c>
      <c r="R50" s="91">
        <f t="shared" si="0"/>
        <v>62.420833333333334</v>
      </c>
      <c r="S50" s="91">
        <f t="shared" si="1"/>
        <v>0</v>
      </c>
      <c r="T50" s="91">
        <f t="shared" si="2"/>
        <v>62.420833333333334</v>
      </c>
    </row>
    <row r="51" spans="1:20" ht="14.25">
      <c r="A51" s="6" t="s">
        <v>41</v>
      </c>
      <c r="B51" s="7">
        <v>17789</v>
      </c>
      <c r="C51" s="7">
        <v>0</v>
      </c>
      <c r="D51" s="7">
        <v>17789</v>
      </c>
      <c r="E51" s="7">
        <v>27103</v>
      </c>
      <c r="F51" s="7">
        <v>314</v>
      </c>
      <c r="G51" s="7">
        <v>27417</v>
      </c>
      <c r="H51" s="8">
        <f t="shared" si="3"/>
        <v>52.358198886952614</v>
      </c>
      <c r="I51" s="8">
        <f t="shared" si="4"/>
        <v>0</v>
      </c>
      <c r="J51" s="9">
        <f t="shared" si="5"/>
        <v>54.123334645005336</v>
      </c>
      <c r="L51" s="88">
        <f t="shared" si="9"/>
        <v>8894.5</v>
      </c>
      <c r="M51" s="88">
        <f t="shared" si="9"/>
        <v>0</v>
      </c>
      <c r="N51" s="89">
        <f t="shared" si="10"/>
        <v>13551.5</v>
      </c>
      <c r="O51" s="89">
        <f t="shared" si="10"/>
        <v>157</v>
      </c>
      <c r="P51" s="90">
        <f t="shared" si="11"/>
        <v>4657</v>
      </c>
      <c r="Q51" s="90">
        <f t="shared" si="11"/>
        <v>157</v>
      </c>
      <c r="R51" s="91">
        <f t="shared" si="0"/>
        <v>112.92916666666666</v>
      </c>
      <c r="S51" s="91">
        <f t="shared" si="1"/>
        <v>1.3083333333333333</v>
      </c>
      <c r="T51" s="91">
        <f t="shared" si="2"/>
        <v>114.2375</v>
      </c>
    </row>
    <row r="52" spans="1:20" ht="14.25">
      <c r="A52" s="10" t="s">
        <v>42</v>
      </c>
      <c r="B52" s="3">
        <v>112394</v>
      </c>
      <c r="C52" s="3">
        <v>144</v>
      </c>
      <c r="D52" s="3">
        <v>112538</v>
      </c>
      <c r="E52" s="3">
        <v>125019</v>
      </c>
      <c r="F52" s="3">
        <v>2343</v>
      </c>
      <c r="G52" s="3">
        <v>127362</v>
      </c>
      <c r="H52" s="4">
        <f t="shared" si="3"/>
        <v>11.232806021673754</v>
      </c>
      <c r="I52" s="4">
        <f t="shared" si="4"/>
        <v>1527.0833333333335</v>
      </c>
      <c r="J52" s="5">
        <f t="shared" si="5"/>
        <v>13.172439531536014</v>
      </c>
      <c r="L52" s="88">
        <f t="shared" si="9"/>
        <v>56197</v>
      </c>
      <c r="M52" s="88">
        <f t="shared" si="9"/>
        <v>72</v>
      </c>
      <c r="N52" s="89">
        <f t="shared" si="10"/>
        <v>62509.5</v>
      </c>
      <c r="O52" s="89">
        <f t="shared" si="10"/>
        <v>1171.5</v>
      </c>
      <c r="P52" s="90">
        <f t="shared" si="11"/>
        <v>6312.5</v>
      </c>
      <c r="Q52" s="90">
        <f t="shared" si="11"/>
        <v>1099.5</v>
      </c>
      <c r="R52" s="91">
        <f t="shared" si="0"/>
        <v>520.9125</v>
      </c>
      <c r="S52" s="91">
        <f t="shared" si="1"/>
        <v>9.7625</v>
      </c>
      <c r="T52" s="91">
        <f t="shared" si="2"/>
        <v>530.6750000000001</v>
      </c>
    </row>
    <row r="53" spans="1:20" ht="14.25">
      <c r="A53" s="6" t="s">
        <v>71</v>
      </c>
      <c r="B53" s="7">
        <v>172272</v>
      </c>
      <c r="C53" s="7">
        <v>0</v>
      </c>
      <c r="D53" s="7">
        <v>172272</v>
      </c>
      <c r="E53" s="7">
        <v>297736</v>
      </c>
      <c r="F53" s="7">
        <v>12450</v>
      </c>
      <c r="G53" s="7">
        <v>310186</v>
      </c>
      <c r="H53" s="8">
        <f t="shared" si="3"/>
        <v>72.8290145815919</v>
      </c>
      <c r="I53" s="8">
        <f t="shared" si="4"/>
        <v>0</v>
      </c>
      <c r="J53" s="9">
        <f t="shared" si="5"/>
        <v>80.05595801987555</v>
      </c>
      <c r="L53" s="88">
        <f t="shared" si="9"/>
        <v>86136</v>
      </c>
      <c r="M53" s="88">
        <f t="shared" si="9"/>
        <v>0</v>
      </c>
      <c r="N53" s="89">
        <f t="shared" si="10"/>
        <v>148868</v>
      </c>
      <c r="O53" s="89">
        <f t="shared" si="10"/>
        <v>6225</v>
      </c>
      <c r="P53" s="90">
        <f t="shared" si="11"/>
        <v>62732</v>
      </c>
      <c r="Q53" s="90">
        <f t="shared" si="11"/>
        <v>6225</v>
      </c>
      <c r="R53" s="91">
        <f t="shared" si="0"/>
        <v>1240.5666666666666</v>
      </c>
      <c r="S53" s="91">
        <f t="shared" si="1"/>
        <v>51.875</v>
      </c>
      <c r="T53" s="91">
        <f t="shared" si="2"/>
        <v>1292.4416666666666</v>
      </c>
    </row>
    <row r="54" spans="1:20" ht="14.25">
      <c r="A54" s="10" t="s">
        <v>43</v>
      </c>
      <c r="B54" s="3">
        <v>90072</v>
      </c>
      <c r="C54" s="3">
        <v>0</v>
      </c>
      <c r="D54" s="3">
        <v>90072</v>
      </c>
      <c r="E54" s="3">
        <v>117418</v>
      </c>
      <c r="F54" s="3">
        <v>0</v>
      </c>
      <c r="G54" s="3">
        <v>117418</v>
      </c>
      <c r="H54" s="4">
        <f t="shared" si="3"/>
        <v>30.36015631938893</v>
      </c>
      <c r="I54" s="4">
        <f t="shared" si="4"/>
        <v>0</v>
      </c>
      <c r="J54" s="5">
        <f t="shared" si="5"/>
        <v>30.36015631938893</v>
      </c>
      <c r="L54" s="88">
        <f t="shared" si="9"/>
        <v>45036</v>
      </c>
      <c r="M54" s="88">
        <f t="shared" si="9"/>
        <v>0</v>
      </c>
      <c r="N54" s="89">
        <f t="shared" si="10"/>
        <v>58709</v>
      </c>
      <c r="O54" s="89">
        <f t="shared" si="10"/>
        <v>0</v>
      </c>
      <c r="P54" s="90">
        <f t="shared" si="11"/>
        <v>13673</v>
      </c>
      <c r="Q54" s="90">
        <f t="shared" si="11"/>
        <v>0</v>
      </c>
      <c r="R54" s="91">
        <f t="shared" si="0"/>
        <v>489.2416666666667</v>
      </c>
      <c r="S54" s="91">
        <f t="shared" si="1"/>
        <v>0</v>
      </c>
      <c r="T54" s="91">
        <f t="shared" si="2"/>
        <v>489.2416666666667</v>
      </c>
    </row>
    <row r="55" spans="1:20" ht="14.25">
      <c r="A55" s="6" t="s">
        <v>61</v>
      </c>
      <c r="B55" s="7">
        <v>7356</v>
      </c>
      <c r="C55" s="7">
        <v>592</v>
      </c>
      <c r="D55" s="7">
        <v>7948</v>
      </c>
      <c r="E55" s="7">
        <v>10306</v>
      </c>
      <c r="F55" s="7">
        <v>717</v>
      </c>
      <c r="G55" s="7">
        <v>11023</v>
      </c>
      <c r="H55" s="8">
        <f t="shared" si="3"/>
        <v>40.103317020119626</v>
      </c>
      <c r="I55" s="8">
        <f t="shared" si="4"/>
        <v>21.114864864864867</v>
      </c>
      <c r="J55" s="9">
        <f t="shared" si="5"/>
        <v>38.68897835933568</v>
      </c>
      <c r="L55" s="88">
        <f t="shared" si="9"/>
        <v>3678</v>
      </c>
      <c r="M55" s="88">
        <f t="shared" si="9"/>
        <v>296</v>
      </c>
      <c r="N55" s="89">
        <f t="shared" si="10"/>
        <v>5153</v>
      </c>
      <c r="O55" s="89">
        <f t="shared" si="10"/>
        <v>358.5</v>
      </c>
      <c r="P55" s="90">
        <f t="shared" si="11"/>
        <v>1475</v>
      </c>
      <c r="Q55" s="90">
        <f t="shared" si="11"/>
        <v>62.5</v>
      </c>
      <c r="R55" s="91">
        <f t="shared" si="0"/>
        <v>42.94166666666667</v>
      </c>
      <c r="S55" s="91">
        <f t="shared" si="1"/>
        <v>2.9875</v>
      </c>
      <c r="T55" s="91">
        <f t="shared" si="2"/>
        <v>45.92916666666667</v>
      </c>
    </row>
    <row r="56" spans="1:20" ht="14.25">
      <c r="A56" s="10" t="s">
        <v>44</v>
      </c>
      <c r="B56" s="3">
        <v>10539</v>
      </c>
      <c r="C56" s="3">
        <v>0</v>
      </c>
      <c r="D56" s="3">
        <v>10539</v>
      </c>
      <c r="E56" s="3">
        <v>40878</v>
      </c>
      <c r="F56" s="3">
        <v>1079</v>
      </c>
      <c r="G56" s="3">
        <v>41957</v>
      </c>
      <c r="H56" s="4">
        <f t="shared" si="3"/>
        <v>287.87361229718186</v>
      </c>
      <c r="I56" s="4">
        <f t="shared" si="4"/>
        <v>0</v>
      </c>
      <c r="J56" s="5">
        <f t="shared" si="5"/>
        <v>298.11177531075055</v>
      </c>
      <c r="L56" s="88">
        <f t="shared" si="9"/>
        <v>5269.5</v>
      </c>
      <c r="M56" s="88">
        <f t="shared" si="9"/>
        <v>0</v>
      </c>
      <c r="N56" s="89">
        <f t="shared" si="10"/>
        <v>20439</v>
      </c>
      <c r="O56" s="89">
        <f t="shared" si="10"/>
        <v>539.5</v>
      </c>
      <c r="P56" s="90">
        <f t="shared" si="11"/>
        <v>15169.5</v>
      </c>
      <c r="Q56" s="90">
        <f t="shared" si="11"/>
        <v>539.5</v>
      </c>
      <c r="R56" s="91">
        <f t="shared" si="0"/>
        <v>170.325</v>
      </c>
      <c r="S56" s="91">
        <f t="shared" si="1"/>
        <v>4.495833333333334</v>
      </c>
      <c r="T56" s="91">
        <f t="shared" si="2"/>
        <v>174.82083333333333</v>
      </c>
    </row>
    <row r="57" spans="1:20" ht="14.25">
      <c r="A57" s="6" t="s">
        <v>45</v>
      </c>
      <c r="B57" s="7"/>
      <c r="C57" s="7"/>
      <c r="D57" s="7">
        <v>0</v>
      </c>
      <c r="E57" s="7">
        <v>0</v>
      </c>
      <c r="F57" s="7">
        <v>0</v>
      </c>
      <c r="G57" s="7">
        <v>0</v>
      </c>
      <c r="H57" s="8">
        <f t="shared" si="3"/>
        <v>0</v>
      </c>
      <c r="I57" s="8">
        <f t="shared" si="4"/>
        <v>0</v>
      </c>
      <c r="J57" s="9">
        <f t="shared" si="5"/>
        <v>0</v>
      </c>
      <c r="L57" s="88">
        <f t="shared" si="9"/>
        <v>0</v>
      </c>
      <c r="M57" s="88">
        <f t="shared" si="9"/>
        <v>0</v>
      </c>
      <c r="N57" s="89">
        <f t="shared" si="10"/>
        <v>0</v>
      </c>
      <c r="O57" s="89">
        <f t="shared" si="10"/>
        <v>0</v>
      </c>
      <c r="P57" s="90">
        <f t="shared" si="11"/>
        <v>0</v>
      </c>
      <c r="Q57" s="90">
        <f t="shared" si="11"/>
        <v>0</v>
      </c>
      <c r="R57" s="91">
        <f t="shared" si="0"/>
        <v>0</v>
      </c>
      <c r="S57" s="91">
        <f t="shared" si="1"/>
        <v>0</v>
      </c>
      <c r="T57" s="91">
        <f t="shared" si="2"/>
        <v>0</v>
      </c>
    </row>
    <row r="58" spans="1:20" ht="14.25">
      <c r="A58" s="10" t="s">
        <v>46</v>
      </c>
      <c r="B58" s="3">
        <v>407850</v>
      </c>
      <c r="C58" s="3">
        <v>1076</v>
      </c>
      <c r="D58" s="3">
        <v>408926</v>
      </c>
      <c r="E58" s="3">
        <v>499441</v>
      </c>
      <c r="F58" s="3">
        <v>1129</v>
      </c>
      <c r="G58" s="3">
        <v>500570</v>
      </c>
      <c r="H58" s="4">
        <f t="shared" si="3"/>
        <v>22.45703077111683</v>
      </c>
      <c r="I58" s="4">
        <f t="shared" si="4"/>
        <v>4.925650557620818</v>
      </c>
      <c r="J58" s="5">
        <f t="shared" si="5"/>
        <v>22.410900749768906</v>
      </c>
      <c r="L58" s="88">
        <f t="shared" si="9"/>
        <v>203925</v>
      </c>
      <c r="M58" s="88">
        <f t="shared" si="9"/>
        <v>538</v>
      </c>
      <c r="N58" s="89">
        <f t="shared" si="10"/>
        <v>249720.5</v>
      </c>
      <c r="O58" s="89">
        <f t="shared" si="10"/>
        <v>564.5</v>
      </c>
      <c r="P58" s="90">
        <f t="shared" si="11"/>
        <v>45795.5</v>
      </c>
      <c r="Q58" s="90">
        <f t="shared" si="11"/>
        <v>26.5</v>
      </c>
      <c r="R58" s="91">
        <f t="shared" si="0"/>
        <v>2081.0041666666666</v>
      </c>
      <c r="S58" s="91">
        <f t="shared" si="1"/>
        <v>4.704166666666667</v>
      </c>
      <c r="T58" s="91">
        <f t="shared" si="2"/>
        <v>2085.7083333333335</v>
      </c>
    </row>
    <row r="59" spans="1:20" ht="14.25">
      <c r="A59" s="6" t="s">
        <v>77</v>
      </c>
      <c r="B59" s="7">
        <v>8812</v>
      </c>
      <c r="C59" s="7">
        <v>2637</v>
      </c>
      <c r="D59" s="7">
        <v>11449</v>
      </c>
      <c r="E59" s="7">
        <v>11240</v>
      </c>
      <c r="F59" s="7">
        <v>6545</v>
      </c>
      <c r="G59" s="7">
        <v>17785</v>
      </c>
      <c r="H59" s="8">
        <f t="shared" si="3"/>
        <v>27.55333635950976</v>
      </c>
      <c r="I59" s="8">
        <f t="shared" si="4"/>
        <v>148.19871065604855</v>
      </c>
      <c r="J59" s="9">
        <f t="shared" si="5"/>
        <v>55.34107782339069</v>
      </c>
      <c r="L59" s="88">
        <f t="shared" si="9"/>
        <v>4406</v>
      </c>
      <c r="M59" s="88">
        <f t="shared" si="9"/>
        <v>1318.5</v>
      </c>
      <c r="N59" s="89">
        <f t="shared" si="10"/>
        <v>5620</v>
      </c>
      <c r="O59" s="89">
        <f t="shared" si="10"/>
        <v>3272.5</v>
      </c>
      <c r="P59" s="90">
        <f t="shared" si="11"/>
        <v>1214</v>
      </c>
      <c r="Q59" s="90">
        <f t="shared" si="11"/>
        <v>1954</v>
      </c>
      <c r="R59" s="91">
        <f t="shared" si="0"/>
        <v>46.833333333333336</v>
      </c>
      <c r="S59" s="91">
        <f t="shared" si="1"/>
        <v>27.270833333333332</v>
      </c>
      <c r="T59" s="91">
        <f t="shared" si="2"/>
        <v>74.10416666666667</v>
      </c>
    </row>
    <row r="60" spans="1:20" ht="14.25">
      <c r="A60" s="10" t="s">
        <v>78</v>
      </c>
      <c r="B60" s="3">
        <v>2805</v>
      </c>
      <c r="C60" s="3">
        <v>13901</v>
      </c>
      <c r="D60" s="3">
        <v>16706</v>
      </c>
      <c r="E60" s="3">
        <v>8073</v>
      </c>
      <c r="F60" s="3">
        <v>15888</v>
      </c>
      <c r="G60" s="3">
        <v>23961</v>
      </c>
      <c r="H60" s="4">
        <f t="shared" si="3"/>
        <v>187.80748663101605</v>
      </c>
      <c r="I60" s="4">
        <f t="shared" si="4"/>
        <v>14.293935688079994</v>
      </c>
      <c r="J60" s="5">
        <f t="shared" si="5"/>
        <v>43.42751107386567</v>
      </c>
      <c r="L60" s="88">
        <f t="shared" si="9"/>
        <v>1402.5</v>
      </c>
      <c r="M60" s="88">
        <f t="shared" si="9"/>
        <v>6950.5</v>
      </c>
      <c r="N60" s="89">
        <f t="shared" si="10"/>
        <v>4036.5</v>
      </c>
      <c r="O60" s="89">
        <f t="shared" si="10"/>
        <v>7944</v>
      </c>
      <c r="P60" s="90">
        <f t="shared" si="11"/>
        <v>2634</v>
      </c>
      <c r="Q60" s="90">
        <f t="shared" si="11"/>
        <v>993.5</v>
      </c>
      <c r="R60" s="91">
        <f t="shared" si="0"/>
        <v>33.6375</v>
      </c>
      <c r="S60" s="91">
        <f t="shared" si="1"/>
        <v>66.2</v>
      </c>
      <c r="T60" s="91">
        <f t="shared" si="2"/>
        <v>99.8375</v>
      </c>
    </row>
    <row r="61" spans="1:20" ht="14.25">
      <c r="A61" s="11" t="s">
        <v>47</v>
      </c>
      <c r="B61" s="12">
        <f>+B62-SUM(B60+B59+B32+B20+B10+B6+B5)</f>
        <v>12835996</v>
      </c>
      <c r="C61" s="12">
        <f>+C62-SUM(C60+C59+C32+C20+C10+C6+C5)</f>
        <v>3818027</v>
      </c>
      <c r="D61" s="12">
        <f>+D62-SUM(D60+D59+D32+D20+D10+D6+D5)</f>
        <v>16654023</v>
      </c>
      <c r="E61" s="12">
        <f>+E62-SUM(E60+E59+E32+E20+E10+E6+E5)</f>
        <v>15573413</v>
      </c>
      <c r="F61" s="12">
        <f>+F62-SUM(F60+F59+F32+F20+F10+F6+F5)</f>
        <v>5590458</v>
      </c>
      <c r="G61" s="12">
        <f>+G62-SUM(G60+G59+G32+G20+G10+G6+G5)</f>
        <v>21163871</v>
      </c>
      <c r="H61" s="13">
        <f aca="true" t="shared" si="12" ref="H61:J62">+_xlfn.IFERROR(((E61-B61)/B61)*100,0)</f>
        <v>21.326097328169936</v>
      </c>
      <c r="I61" s="13">
        <f t="shared" si="12"/>
        <v>46.42269423448289</v>
      </c>
      <c r="J61" s="13">
        <f t="shared" si="12"/>
        <v>27.079631149782845</v>
      </c>
      <c r="L61" s="92">
        <f>B60/2</f>
        <v>1402.5</v>
      </c>
      <c r="M61" s="92">
        <f>C60/2</f>
        <v>6950.5</v>
      </c>
      <c r="N61" s="92">
        <f>E60/2</f>
        <v>4036.5</v>
      </c>
      <c r="O61" s="92">
        <f>F60/2</f>
        <v>7944</v>
      </c>
      <c r="P61" s="92">
        <f>N61-L61</f>
        <v>2634</v>
      </c>
      <c r="Q61" s="92">
        <f>O61-M61</f>
        <v>993.5</v>
      </c>
      <c r="R61" s="92">
        <f>N61/120</f>
        <v>33.6375</v>
      </c>
      <c r="S61" s="92">
        <f>O61/120</f>
        <v>66.2</v>
      </c>
      <c r="T61" s="92">
        <f t="shared" si="2"/>
        <v>99.8375</v>
      </c>
    </row>
    <row r="62" spans="1:20" ht="14.25">
      <c r="A62" s="14" t="s">
        <v>48</v>
      </c>
      <c r="B62" s="15">
        <f>SUM(B4:B60)</f>
        <v>21271185</v>
      </c>
      <c r="C62" s="15">
        <f>SUM(C4:C60)</f>
        <v>19910541</v>
      </c>
      <c r="D62" s="15">
        <f>SUM(D4:D60)</f>
        <v>41181726</v>
      </c>
      <c r="E62" s="15">
        <f>SUM(E4:E60)</f>
        <v>25816201</v>
      </c>
      <c r="F62" s="15">
        <f>SUM(F4:F60)</f>
        <v>28788161</v>
      </c>
      <c r="G62" s="15">
        <f>SUM(G4:G60)</f>
        <v>54604362</v>
      </c>
      <c r="H62" s="16">
        <f t="shared" si="12"/>
        <v>21.36700893720778</v>
      </c>
      <c r="I62" s="16">
        <f t="shared" si="12"/>
        <v>44.58753782732473</v>
      </c>
      <c r="J62" s="16">
        <f t="shared" si="12"/>
        <v>32.593670309010356</v>
      </c>
      <c r="L62" s="93">
        <f>B61/2</f>
        <v>6417998</v>
      </c>
      <c r="M62" s="93">
        <f>C61/2</f>
        <v>1909013.5</v>
      </c>
      <c r="N62" s="93">
        <f>E61/2</f>
        <v>7786706.5</v>
      </c>
      <c r="O62" s="93">
        <f>F61/2</f>
        <v>2795229</v>
      </c>
      <c r="P62" s="93">
        <f>N62-L62</f>
        <v>1368708.5</v>
      </c>
      <c r="Q62" s="93">
        <f>O62-M62</f>
        <v>886215.5</v>
      </c>
      <c r="R62" s="93">
        <f>N62/120</f>
        <v>64889.22083333333</v>
      </c>
      <c r="S62" s="93">
        <f>O62/120</f>
        <v>23293.575</v>
      </c>
      <c r="T62" s="93">
        <f t="shared" si="2"/>
        <v>88182.79583333334</v>
      </c>
    </row>
    <row r="63" spans="1:10" ht="14.25">
      <c r="A63" s="11" t="s">
        <v>52</v>
      </c>
      <c r="B63" s="12"/>
      <c r="C63" s="12"/>
      <c r="D63" s="12">
        <v>100893</v>
      </c>
      <c r="E63" s="12"/>
      <c r="F63" s="12"/>
      <c r="G63" s="12">
        <v>56829</v>
      </c>
      <c r="H63" s="13"/>
      <c r="I63" s="13"/>
      <c r="J63" s="13">
        <f>+_xlfn.IFERROR(((G63-D63)/D63)*100,0)</f>
        <v>-43.67399125806548</v>
      </c>
    </row>
    <row r="64" spans="1:10" ht="14.25">
      <c r="A64" s="11" t="s">
        <v>53</v>
      </c>
      <c r="B64" s="12"/>
      <c r="C64" s="12"/>
      <c r="D64" s="32">
        <v>11297</v>
      </c>
      <c r="E64" s="12"/>
      <c r="F64" s="12"/>
      <c r="G64" s="12">
        <v>18114</v>
      </c>
      <c r="H64" s="13"/>
      <c r="I64" s="13"/>
      <c r="J64" s="13">
        <f>+_xlfn.IFERROR(((G64-D64)/D64)*100,0)</f>
        <v>60.34345401434009</v>
      </c>
    </row>
    <row r="65" spans="1:10" ht="15" thickBot="1">
      <c r="A65" s="18" t="s">
        <v>54</v>
      </c>
      <c r="B65" s="19"/>
      <c r="C65" s="19"/>
      <c r="D65" s="19">
        <f>+D63+D64</f>
        <v>112190</v>
      </c>
      <c r="E65" s="19"/>
      <c r="F65" s="19"/>
      <c r="G65" s="19">
        <f>+G63+G64</f>
        <v>74943</v>
      </c>
      <c r="H65" s="70">
        <f>+_xlfn.IFERROR(((G65-D65)/D65)*100,0)</f>
        <v>-33.19992869239683</v>
      </c>
      <c r="I65" s="70"/>
      <c r="J65" s="71"/>
    </row>
    <row r="66" spans="1:10" ht="15" thickBot="1">
      <c r="A66" s="20" t="s">
        <v>55</v>
      </c>
      <c r="B66" s="33"/>
      <c r="C66" s="33"/>
      <c r="D66" s="33">
        <f>+D62+D65</f>
        <v>41293916</v>
      </c>
      <c r="E66" s="21"/>
      <c r="F66" s="21"/>
      <c r="G66" s="21">
        <f>+G62+G65</f>
        <v>54679305</v>
      </c>
      <c r="H66" s="74">
        <f>+_xlfn.IFERROR(((G66-D66)/D66)*100,0)</f>
        <v>32.41491797484162</v>
      </c>
      <c r="I66" s="74"/>
      <c r="J66" s="75"/>
    </row>
    <row r="67" spans="1:10" ht="49.5" customHeight="1">
      <c r="A67" s="61" t="s">
        <v>62</v>
      </c>
      <c r="B67" s="61"/>
      <c r="C67" s="61"/>
      <c r="D67" s="61"/>
      <c r="E67" s="61"/>
      <c r="F67" s="61"/>
      <c r="G67" s="61"/>
      <c r="H67" s="61"/>
      <c r="I67" s="61"/>
      <c r="J67" s="61"/>
    </row>
    <row r="68" ht="14.25">
      <c r="A68" s="39" t="s">
        <v>63</v>
      </c>
    </row>
  </sheetData>
  <sheetProtection/>
  <mergeCells count="13">
    <mergeCell ref="R1:T2"/>
    <mergeCell ref="L2:Q2"/>
    <mergeCell ref="L3:M3"/>
    <mergeCell ref="N3:O3"/>
    <mergeCell ref="P3:Q3"/>
    <mergeCell ref="H66:J66"/>
    <mergeCell ref="A67:J67"/>
    <mergeCell ref="A1:J1"/>
    <mergeCell ref="A2:A3"/>
    <mergeCell ref="B2:D2"/>
    <mergeCell ref="E2:G2"/>
    <mergeCell ref="H2:J2"/>
    <mergeCell ref="H65:J65"/>
  </mergeCells>
  <conditionalFormatting sqref="H8:J46">
    <cfRule type="cellIs" priority="3" dxfId="0" operator="equal">
      <formula>0</formula>
    </cfRule>
  </conditionalFormatting>
  <conditionalFormatting sqref="H4:J5">
    <cfRule type="cellIs" priority="7" dxfId="0" operator="equal">
      <formula>0</formula>
    </cfRule>
  </conditionalFormatting>
  <conditionalFormatting sqref="B4:G5">
    <cfRule type="cellIs" priority="8" dxfId="0" operator="equal">
      <formula>0</formula>
    </cfRule>
  </conditionalFormatting>
  <conditionalFormatting sqref="B6:G7">
    <cfRule type="cellIs" priority="6" dxfId="0" operator="equal">
      <formula>0</formula>
    </cfRule>
  </conditionalFormatting>
  <conditionalFormatting sqref="H6:J7">
    <cfRule type="cellIs" priority="5" dxfId="0" operator="equal">
      <formula>0</formula>
    </cfRule>
  </conditionalFormatting>
  <conditionalFormatting sqref="B8:G46">
    <cfRule type="cellIs" priority="4" dxfId="0" operator="equal">
      <formula>0</formula>
    </cfRule>
  </conditionalFormatting>
  <conditionalFormatting sqref="H47:J60">
    <cfRule type="cellIs" priority="1" dxfId="0" operator="equal">
      <formula>0</formula>
    </cfRule>
  </conditionalFormatting>
  <conditionalFormatting sqref="B47:G60">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80" zoomScaleNormal="80" zoomScalePageLayoutView="0" workbookViewId="0" topLeftCell="A1">
      <selection activeCell="B61" sqref="B61:G64"/>
    </sheetView>
  </sheetViews>
  <sheetFormatPr defaultColWidth="9.140625" defaultRowHeight="15"/>
  <cols>
    <col min="1" max="1" width="36.7109375" style="0" bestFit="1" customWidth="1"/>
    <col min="2" max="10" width="14.28125" style="0" customWidth="1"/>
  </cols>
  <sheetData>
    <row r="1" spans="1:10" ht="22.5" customHeight="1">
      <c r="A1" s="62" t="s">
        <v>0</v>
      </c>
      <c r="B1" s="63"/>
      <c r="C1" s="63"/>
      <c r="D1" s="63"/>
      <c r="E1" s="63"/>
      <c r="F1" s="63"/>
      <c r="G1" s="63"/>
      <c r="H1" s="63"/>
      <c r="I1" s="63"/>
      <c r="J1" s="64"/>
    </row>
    <row r="2" spans="1:10" ht="27" customHeight="1">
      <c r="A2" s="65" t="s">
        <v>1</v>
      </c>
      <c r="B2" s="67" t="s">
        <v>65</v>
      </c>
      <c r="C2" s="67"/>
      <c r="D2" s="67"/>
      <c r="E2" s="67" t="s">
        <v>66</v>
      </c>
      <c r="F2" s="67"/>
      <c r="G2" s="67"/>
      <c r="H2" s="68" t="s">
        <v>67</v>
      </c>
      <c r="I2" s="68"/>
      <c r="J2" s="69"/>
    </row>
    <row r="3" spans="1:10" ht="14.25">
      <c r="A3" s="66"/>
      <c r="B3" s="1" t="s">
        <v>2</v>
      </c>
      <c r="C3" s="1" t="s">
        <v>3</v>
      </c>
      <c r="D3" s="1" t="s">
        <v>4</v>
      </c>
      <c r="E3" s="1" t="s">
        <v>2</v>
      </c>
      <c r="F3" s="1" t="s">
        <v>3</v>
      </c>
      <c r="G3" s="1" t="s">
        <v>4</v>
      </c>
      <c r="H3" s="1" t="s">
        <v>2</v>
      </c>
      <c r="I3" s="1" t="s">
        <v>3</v>
      </c>
      <c r="J3" s="2" t="s">
        <v>4</v>
      </c>
    </row>
    <row r="4" spans="1:10" ht="14.25">
      <c r="A4" s="10" t="s">
        <v>5</v>
      </c>
      <c r="B4" s="3">
        <v>4260</v>
      </c>
      <c r="C4" s="3">
        <v>4517</v>
      </c>
      <c r="D4" s="3">
        <v>8777</v>
      </c>
      <c r="E4" s="3">
        <v>5252</v>
      </c>
      <c r="F4" s="3">
        <v>2680</v>
      </c>
      <c r="G4" s="3">
        <v>7932</v>
      </c>
      <c r="H4" s="4">
        <f>+_xlfn.IFERROR(((E4-B4)/B4)*100,0)</f>
        <v>23.286384976525824</v>
      </c>
      <c r="I4" s="4">
        <f>+_xlfn.IFERROR(((F4-C4)/C4)*100,0)</f>
        <v>-40.668585344255035</v>
      </c>
      <c r="J4" s="5">
        <f>+_xlfn.IFERROR(((G4-D4)/D4)*100,0)</f>
        <v>-9.62743534237211</v>
      </c>
    </row>
    <row r="5" spans="1:10" ht="14.25">
      <c r="A5" s="6" t="s">
        <v>72</v>
      </c>
      <c r="B5" s="7">
        <v>28832</v>
      </c>
      <c r="C5" s="7">
        <v>84978</v>
      </c>
      <c r="D5" s="7">
        <v>113810</v>
      </c>
      <c r="E5" s="7">
        <v>38640</v>
      </c>
      <c r="F5" s="7">
        <v>115939</v>
      </c>
      <c r="G5" s="7">
        <v>154579</v>
      </c>
      <c r="H5" s="8">
        <f>+_xlfn.IFERROR(((E5-B5)/B5)*100,0)</f>
        <v>34.01775804661487</v>
      </c>
      <c r="I5" s="8">
        <f>+_xlfn.IFERROR(((F5-C5)/C5)*100,0)</f>
        <v>36.43413589399609</v>
      </c>
      <c r="J5" s="9">
        <f>+_xlfn.IFERROR(((G5-D5)/D5)*100,0)</f>
        <v>35.82198400843511</v>
      </c>
    </row>
    <row r="6" spans="1:10" ht="14.25">
      <c r="A6" s="10" t="s">
        <v>73</v>
      </c>
      <c r="B6" s="3">
        <v>29083</v>
      </c>
      <c r="C6" s="3">
        <v>30357</v>
      </c>
      <c r="D6" s="3">
        <v>59440</v>
      </c>
      <c r="E6" s="3">
        <v>32157</v>
      </c>
      <c r="F6" s="3">
        <v>36309</v>
      </c>
      <c r="G6" s="3">
        <v>68466</v>
      </c>
      <c r="H6" s="4">
        <f aca="true" t="shared" si="0" ref="H6:H17">+_xlfn.IFERROR(((E6-B6)/B6)*100,0)</f>
        <v>10.569748650414331</v>
      </c>
      <c r="I6" s="4">
        <f>+_xlfn.IFERROR(((F6-C6)/C6)*100,0)</f>
        <v>19.606680502025892</v>
      </c>
      <c r="J6" s="5">
        <f>+_xlfn.IFERROR(((G6-D6)/D6)*100,0)</f>
        <v>15.18506056527591</v>
      </c>
    </row>
    <row r="7" spans="1:10" ht="14.25">
      <c r="A7" s="6" t="s">
        <v>6</v>
      </c>
      <c r="B7" s="7">
        <v>16392</v>
      </c>
      <c r="C7" s="7">
        <v>4652</v>
      </c>
      <c r="D7" s="7">
        <v>21044</v>
      </c>
      <c r="E7" s="7">
        <v>22085</v>
      </c>
      <c r="F7" s="7">
        <v>5699</v>
      </c>
      <c r="G7" s="7">
        <v>27784</v>
      </c>
      <c r="H7" s="8">
        <f t="shared" si="0"/>
        <v>34.73035627135188</v>
      </c>
      <c r="I7" s="8">
        <f>+_xlfn.IFERROR(((F7-C7)/C7)*100,0)</f>
        <v>22.506448839208943</v>
      </c>
      <c r="J7" s="9">
        <f>+_xlfn.IFERROR(((G7-D7)/D7)*100,0)</f>
        <v>32.028131533928914</v>
      </c>
    </row>
    <row r="8" spans="1:10" ht="14.25">
      <c r="A8" s="10" t="s">
        <v>7</v>
      </c>
      <c r="B8" s="3">
        <v>12678</v>
      </c>
      <c r="C8" s="3">
        <v>4704</v>
      </c>
      <c r="D8" s="3">
        <v>17382</v>
      </c>
      <c r="E8" s="3">
        <v>14285</v>
      </c>
      <c r="F8" s="3">
        <v>5254</v>
      </c>
      <c r="G8" s="3">
        <v>19539</v>
      </c>
      <c r="H8" s="4">
        <f t="shared" si="0"/>
        <v>12.67550086764474</v>
      </c>
      <c r="I8" s="4">
        <f>+_xlfn.IFERROR(((F8-C8)/C8)*100,0)</f>
        <v>11.6921768707483</v>
      </c>
      <c r="J8" s="5">
        <f>+_xlfn.IFERROR(((G8-D8)/D8)*100,0)</f>
        <v>12.409389023127373</v>
      </c>
    </row>
    <row r="9" spans="1:10" ht="14.25">
      <c r="A9" s="6" t="s">
        <v>8</v>
      </c>
      <c r="B9" s="7">
        <v>12946</v>
      </c>
      <c r="C9" s="7">
        <v>16387</v>
      </c>
      <c r="D9" s="7">
        <v>29333</v>
      </c>
      <c r="E9" s="7">
        <v>14317</v>
      </c>
      <c r="F9" s="7">
        <v>24171</v>
      </c>
      <c r="G9" s="7">
        <v>38488</v>
      </c>
      <c r="H9" s="8">
        <f t="shared" si="0"/>
        <v>10.590143673721613</v>
      </c>
      <c r="I9" s="8">
        <f>+_xlfn.IFERROR(((F9-C9)/C9)*100,0)</f>
        <v>47.50106791969244</v>
      </c>
      <c r="J9" s="9">
        <f>+_xlfn.IFERROR(((G9-D9)/D9)*100,0)</f>
        <v>31.21058193843112</v>
      </c>
    </row>
    <row r="10" spans="1:10" ht="14.25">
      <c r="A10" s="10" t="s">
        <v>74</v>
      </c>
      <c r="B10" s="3">
        <v>820</v>
      </c>
      <c r="C10" s="3">
        <v>360</v>
      </c>
      <c r="D10" s="3">
        <v>1180</v>
      </c>
      <c r="E10" s="3">
        <v>1207</v>
      </c>
      <c r="F10" s="3">
        <v>344</v>
      </c>
      <c r="G10" s="3">
        <v>1551</v>
      </c>
      <c r="H10" s="4">
        <f t="shared" si="0"/>
        <v>47.19512195121951</v>
      </c>
      <c r="I10" s="4">
        <f>+_xlfn.IFERROR(((F10-C10)/C10)*100,0)</f>
        <v>-4.444444444444445</v>
      </c>
      <c r="J10" s="5">
        <f>+_xlfn.IFERROR(((G10-D10)/D10)*100,0)</f>
        <v>31.440677966101692</v>
      </c>
    </row>
    <row r="11" spans="1:10" ht="14.25">
      <c r="A11" s="6" t="s">
        <v>9</v>
      </c>
      <c r="B11" s="7">
        <v>5175</v>
      </c>
      <c r="C11" s="7">
        <v>1188</v>
      </c>
      <c r="D11" s="7">
        <v>6363</v>
      </c>
      <c r="E11" s="7">
        <v>5114</v>
      </c>
      <c r="F11" s="7">
        <v>1737</v>
      </c>
      <c r="G11" s="7">
        <v>6851</v>
      </c>
      <c r="H11" s="8">
        <f t="shared" si="0"/>
        <v>-1.178743961352657</v>
      </c>
      <c r="I11" s="8">
        <f>+_xlfn.IFERROR(((F11-C11)/C11)*100,0)</f>
        <v>46.21212121212121</v>
      </c>
      <c r="J11" s="9">
        <f>+_xlfn.IFERROR(((G11-D11)/D11)*100,0)</f>
        <v>7.66933836240767</v>
      </c>
    </row>
    <row r="12" spans="1:10" ht="14.25">
      <c r="A12" s="10" t="s">
        <v>10</v>
      </c>
      <c r="B12" s="3">
        <v>3201</v>
      </c>
      <c r="C12" s="3">
        <v>598</v>
      </c>
      <c r="D12" s="3">
        <v>3799</v>
      </c>
      <c r="E12" s="3">
        <v>4510</v>
      </c>
      <c r="F12" s="3">
        <v>727</v>
      </c>
      <c r="G12" s="3">
        <v>5237</v>
      </c>
      <c r="H12" s="4">
        <f t="shared" si="0"/>
        <v>40.893470790378004</v>
      </c>
      <c r="I12" s="4">
        <f>+_xlfn.IFERROR(((F12-C12)/C12)*100,0)</f>
        <v>21.57190635451505</v>
      </c>
      <c r="J12" s="5">
        <f>+_xlfn.IFERROR(((G12-D12)/D12)*100,0)</f>
        <v>37.852066333245595</v>
      </c>
    </row>
    <row r="13" spans="1:10" ht="14.25">
      <c r="A13" s="6" t="s">
        <v>11</v>
      </c>
      <c r="B13" s="7">
        <v>10589</v>
      </c>
      <c r="C13" s="7">
        <v>2150</v>
      </c>
      <c r="D13" s="7">
        <v>12739</v>
      </c>
      <c r="E13" s="7">
        <v>12300</v>
      </c>
      <c r="F13" s="7">
        <v>2113</v>
      </c>
      <c r="G13" s="7">
        <v>14413</v>
      </c>
      <c r="H13" s="8">
        <f t="shared" si="0"/>
        <v>16.15827745773916</v>
      </c>
      <c r="I13" s="8">
        <f>+_xlfn.IFERROR(((F13-C13)/C13)*100,0)</f>
        <v>-1.7209302325581395</v>
      </c>
      <c r="J13" s="9">
        <f>+_xlfn.IFERROR(((G13-D13)/D13)*100,0)</f>
        <v>13.140748881387864</v>
      </c>
    </row>
    <row r="14" spans="1:10" ht="14.25">
      <c r="A14" s="10" t="s">
        <v>12</v>
      </c>
      <c r="B14" s="3">
        <v>4838</v>
      </c>
      <c r="C14" s="3">
        <v>587</v>
      </c>
      <c r="D14" s="3">
        <v>5425</v>
      </c>
      <c r="E14" s="3">
        <v>5331</v>
      </c>
      <c r="F14" s="3">
        <v>842</v>
      </c>
      <c r="G14" s="3">
        <v>6173</v>
      </c>
      <c r="H14" s="4">
        <f t="shared" si="0"/>
        <v>10.190161223646136</v>
      </c>
      <c r="I14" s="4">
        <f>+_xlfn.IFERROR(((F14-C14)/C14)*100,0)</f>
        <v>43.441226575809196</v>
      </c>
      <c r="J14" s="5">
        <f>+_xlfn.IFERROR(((G14-D14)/D14)*100,0)</f>
        <v>13.788018433179724</v>
      </c>
    </row>
    <row r="15" spans="1:10" ht="14.25">
      <c r="A15" s="6" t="s">
        <v>13</v>
      </c>
      <c r="B15" s="7">
        <v>2158</v>
      </c>
      <c r="C15" s="7">
        <v>41</v>
      </c>
      <c r="D15" s="7">
        <v>2199</v>
      </c>
      <c r="E15" s="7">
        <v>2333</v>
      </c>
      <c r="F15" s="7">
        <v>62</v>
      </c>
      <c r="G15" s="7">
        <v>2395</v>
      </c>
      <c r="H15" s="8">
        <f t="shared" si="0"/>
        <v>8.109360518999074</v>
      </c>
      <c r="I15" s="8">
        <f>+_xlfn.IFERROR(((F15-C15)/C15)*100,0)</f>
        <v>51.21951219512195</v>
      </c>
      <c r="J15" s="9">
        <f>+_xlfn.IFERROR(((G15-D15)/D15)*100,0)</f>
        <v>8.913142337426102</v>
      </c>
    </row>
    <row r="16" spans="1:10" ht="14.25">
      <c r="A16" s="10" t="s">
        <v>14</v>
      </c>
      <c r="B16" s="3">
        <v>4654</v>
      </c>
      <c r="C16" s="3">
        <v>559</v>
      </c>
      <c r="D16" s="3">
        <v>5213</v>
      </c>
      <c r="E16" s="3">
        <v>6581</v>
      </c>
      <c r="F16" s="3">
        <v>901</v>
      </c>
      <c r="G16" s="3">
        <v>7482</v>
      </c>
      <c r="H16" s="4">
        <f t="shared" si="0"/>
        <v>41.40524280189084</v>
      </c>
      <c r="I16" s="4">
        <f>+_xlfn.IFERROR(((F16-C16)/C16)*100,0)</f>
        <v>61.18067978533095</v>
      </c>
      <c r="J16" s="5">
        <f>+_xlfn.IFERROR(((G16-D16)/D16)*100,0)</f>
        <v>43.52580088240936</v>
      </c>
    </row>
    <row r="17" spans="1:10" ht="14.25">
      <c r="A17" s="6" t="s">
        <v>15</v>
      </c>
      <c r="B17" s="7">
        <v>431</v>
      </c>
      <c r="C17" s="7">
        <v>1</v>
      </c>
      <c r="D17" s="7">
        <v>432</v>
      </c>
      <c r="E17" s="7">
        <v>2510</v>
      </c>
      <c r="F17" s="7">
        <v>120</v>
      </c>
      <c r="G17" s="7">
        <v>2630</v>
      </c>
      <c r="H17" s="8">
        <f t="shared" si="0"/>
        <v>482.36658932714613</v>
      </c>
      <c r="I17" s="8">
        <f>+_xlfn.IFERROR(((F17-C17)/C17)*100,0)</f>
        <v>11900</v>
      </c>
      <c r="J17" s="9">
        <f>+_xlfn.IFERROR(((G17-D17)/D17)*100,0)</f>
        <v>508.7962962962963</v>
      </c>
    </row>
    <row r="18" spans="1:10" ht="14.25">
      <c r="A18" s="10" t="s">
        <v>16</v>
      </c>
      <c r="B18" s="3">
        <v>400</v>
      </c>
      <c r="C18" s="3">
        <v>14</v>
      </c>
      <c r="D18" s="3">
        <v>414</v>
      </c>
      <c r="E18" s="3">
        <v>634</v>
      </c>
      <c r="F18" s="3">
        <v>14</v>
      </c>
      <c r="G18" s="3">
        <v>648</v>
      </c>
      <c r="H18" s="4">
        <f aca="true" t="shared" si="1" ref="H18:H60">+_xlfn.IFERROR(((E18-B18)/B18)*100,0)</f>
        <v>58.5</v>
      </c>
      <c r="I18" s="4">
        <f aca="true" t="shared" si="2" ref="I18:I60">+_xlfn.IFERROR(((F18-C18)/C18)*100,0)</f>
        <v>0</v>
      </c>
      <c r="J18" s="5">
        <f aca="true" t="shared" si="3" ref="J18:J60">+_xlfn.IFERROR(((G18-D18)/D18)*100,0)</f>
        <v>56.52173913043478</v>
      </c>
    </row>
    <row r="19" spans="1:10" ht="14.25">
      <c r="A19" s="6" t="s">
        <v>17</v>
      </c>
      <c r="B19" s="7">
        <v>220</v>
      </c>
      <c r="C19" s="7">
        <v>38</v>
      </c>
      <c r="D19" s="7">
        <v>258</v>
      </c>
      <c r="E19" s="7">
        <v>337</v>
      </c>
      <c r="F19" s="7">
        <v>25</v>
      </c>
      <c r="G19" s="7">
        <v>362</v>
      </c>
      <c r="H19" s="8">
        <f t="shared" si="1"/>
        <v>53.18181818181819</v>
      </c>
      <c r="I19" s="8">
        <f t="shared" si="2"/>
        <v>-34.21052631578947</v>
      </c>
      <c r="J19" s="9">
        <f t="shared" si="3"/>
        <v>40.310077519379846</v>
      </c>
    </row>
    <row r="20" spans="1:10" ht="14.25">
      <c r="A20" s="10" t="s">
        <v>75</v>
      </c>
      <c r="B20" s="3">
        <v>8199</v>
      </c>
      <c r="C20" s="3"/>
      <c r="D20" s="3">
        <v>8199</v>
      </c>
      <c r="E20" s="3">
        <v>11699</v>
      </c>
      <c r="F20" s="3">
        <v>0</v>
      </c>
      <c r="G20" s="3">
        <v>11699</v>
      </c>
      <c r="H20" s="4">
        <f t="shared" si="1"/>
        <v>42.68813269910965</v>
      </c>
      <c r="I20" s="4">
        <f t="shared" si="2"/>
        <v>0</v>
      </c>
      <c r="J20" s="5">
        <f t="shared" si="3"/>
        <v>42.68813269910965</v>
      </c>
    </row>
    <row r="21" spans="1:10" ht="14.25">
      <c r="A21" s="6" t="s">
        <v>18</v>
      </c>
      <c r="B21" s="7">
        <v>7732</v>
      </c>
      <c r="C21" s="7">
        <v>0</v>
      </c>
      <c r="D21" s="7">
        <v>7732</v>
      </c>
      <c r="E21" s="7">
        <v>5935</v>
      </c>
      <c r="F21" s="7">
        <v>34</v>
      </c>
      <c r="G21" s="7">
        <v>5969</v>
      </c>
      <c r="H21" s="8">
        <f t="shared" si="1"/>
        <v>-23.241076047594415</v>
      </c>
      <c r="I21" s="8">
        <f t="shared" si="2"/>
        <v>0</v>
      </c>
      <c r="J21" s="9">
        <f t="shared" si="3"/>
        <v>-22.801345059493016</v>
      </c>
    </row>
    <row r="22" spans="1:10" ht="14.25">
      <c r="A22" s="10" t="s">
        <v>19</v>
      </c>
      <c r="B22" s="3">
        <v>24</v>
      </c>
      <c r="C22" s="3">
        <v>0</v>
      </c>
      <c r="D22" s="3">
        <v>24</v>
      </c>
      <c r="E22" s="3">
        <v>14</v>
      </c>
      <c r="F22" s="3">
        <v>0</v>
      </c>
      <c r="G22" s="3">
        <v>14</v>
      </c>
      <c r="H22" s="4">
        <f t="shared" si="1"/>
        <v>-41.66666666666667</v>
      </c>
      <c r="I22" s="4">
        <f t="shared" si="2"/>
        <v>0</v>
      </c>
      <c r="J22" s="5">
        <f t="shared" si="3"/>
        <v>-41.66666666666667</v>
      </c>
    </row>
    <row r="23" spans="1:10" ht="14.25">
      <c r="A23" s="6" t="s">
        <v>20</v>
      </c>
      <c r="B23" s="7">
        <v>919</v>
      </c>
      <c r="C23" s="7">
        <v>0</v>
      </c>
      <c r="D23" s="7">
        <v>919</v>
      </c>
      <c r="E23" s="7">
        <v>1228</v>
      </c>
      <c r="F23" s="7">
        <v>8</v>
      </c>
      <c r="G23" s="7">
        <v>1236</v>
      </c>
      <c r="H23" s="8">
        <f t="shared" si="1"/>
        <v>33.623503808487484</v>
      </c>
      <c r="I23" s="8">
        <f t="shared" si="2"/>
        <v>0</v>
      </c>
      <c r="J23" s="9">
        <f t="shared" si="3"/>
        <v>34.494015233949945</v>
      </c>
    </row>
    <row r="24" spans="1:10" ht="14.25">
      <c r="A24" s="10" t="s">
        <v>21</v>
      </c>
      <c r="B24" s="3">
        <v>310</v>
      </c>
      <c r="C24" s="3">
        <v>0</v>
      </c>
      <c r="D24" s="3">
        <v>310</v>
      </c>
      <c r="E24" s="3">
        <v>430</v>
      </c>
      <c r="F24" s="3">
        <v>0</v>
      </c>
      <c r="G24" s="3">
        <v>430</v>
      </c>
      <c r="H24" s="4">
        <f t="shared" si="1"/>
        <v>38.70967741935484</v>
      </c>
      <c r="I24" s="4">
        <f t="shared" si="2"/>
        <v>0</v>
      </c>
      <c r="J24" s="5">
        <f t="shared" si="3"/>
        <v>38.70967741935484</v>
      </c>
    </row>
    <row r="25" spans="1:10" ht="14.25">
      <c r="A25" s="6" t="s">
        <v>22</v>
      </c>
      <c r="B25" s="7">
        <v>4705</v>
      </c>
      <c r="C25" s="7">
        <v>30</v>
      </c>
      <c r="D25" s="7">
        <v>4735</v>
      </c>
      <c r="E25" s="7">
        <v>4362</v>
      </c>
      <c r="F25" s="7">
        <v>112</v>
      </c>
      <c r="G25" s="7">
        <v>4474</v>
      </c>
      <c r="H25" s="8">
        <f t="shared" si="1"/>
        <v>-7.290116896918172</v>
      </c>
      <c r="I25" s="8">
        <f t="shared" si="2"/>
        <v>273.3333333333333</v>
      </c>
      <c r="J25" s="9">
        <f t="shared" si="3"/>
        <v>-5.5121436114044355</v>
      </c>
    </row>
    <row r="26" spans="1:10" ht="14.25">
      <c r="A26" s="10" t="s">
        <v>23</v>
      </c>
      <c r="B26" s="3">
        <v>1834</v>
      </c>
      <c r="C26" s="3">
        <v>7</v>
      </c>
      <c r="D26" s="3">
        <v>1841</v>
      </c>
      <c r="E26" s="3">
        <v>1734</v>
      </c>
      <c r="F26" s="3">
        <v>14</v>
      </c>
      <c r="G26" s="3">
        <v>1748</v>
      </c>
      <c r="H26" s="4">
        <f t="shared" si="1"/>
        <v>-5.452562704471101</v>
      </c>
      <c r="I26" s="4">
        <f t="shared" si="2"/>
        <v>100</v>
      </c>
      <c r="J26" s="5">
        <f t="shared" si="3"/>
        <v>-5.051602390005431</v>
      </c>
    </row>
    <row r="27" spans="1:10" ht="14.25">
      <c r="A27" s="6" t="s">
        <v>24</v>
      </c>
      <c r="B27" s="7">
        <v>14</v>
      </c>
      <c r="C27" s="7">
        <v>0</v>
      </c>
      <c r="D27" s="7">
        <v>14</v>
      </c>
      <c r="E27" s="7">
        <v>18</v>
      </c>
      <c r="F27" s="7">
        <v>0</v>
      </c>
      <c r="G27" s="7">
        <v>18</v>
      </c>
      <c r="H27" s="8">
        <f t="shared" si="1"/>
        <v>28.57142857142857</v>
      </c>
      <c r="I27" s="8">
        <f t="shared" si="2"/>
        <v>0</v>
      </c>
      <c r="J27" s="9">
        <f t="shared" si="3"/>
        <v>28.57142857142857</v>
      </c>
    </row>
    <row r="28" spans="1:10" ht="14.25">
      <c r="A28" s="10" t="s">
        <v>25</v>
      </c>
      <c r="B28" s="3">
        <v>1400</v>
      </c>
      <c r="C28" s="3">
        <v>122</v>
      </c>
      <c r="D28" s="3">
        <v>1522</v>
      </c>
      <c r="E28" s="3">
        <v>1380</v>
      </c>
      <c r="F28" s="3">
        <v>99</v>
      </c>
      <c r="G28" s="3">
        <v>1479</v>
      </c>
      <c r="H28" s="4">
        <f t="shared" si="1"/>
        <v>-1.4285714285714286</v>
      </c>
      <c r="I28" s="4">
        <f t="shared" si="2"/>
        <v>-18.852459016393443</v>
      </c>
      <c r="J28" s="5">
        <f t="shared" si="3"/>
        <v>-2.8252299605781865</v>
      </c>
    </row>
    <row r="29" spans="1:10" ht="14.25">
      <c r="A29" s="6" t="s">
        <v>26</v>
      </c>
      <c r="B29" s="7">
        <v>2873</v>
      </c>
      <c r="C29" s="7">
        <v>183</v>
      </c>
      <c r="D29" s="7">
        <v>3056</v>
      </c>
      <c r="E29" s="7">
        <v>4134</v>
      </c>
      <c r="F29" s="7">
        <v>247</v>
      </c>
      <c r="G29" s="7">
        <v>4381</v>
      </c>
      <c r="H29" s="8">
        <f t="shared" si="1"/>
        <v>43.89140271493213</v>
      </c>
      <c r="I29" s="8">
        <f t="shared" si="2"/>
        <v>34.97267759562842</v>
      </c>
      <c r="J29" s="9">
        <f t="shared" si="3"/>
        <v>43.35732984293193</v>
      </c>
    </row>
    <row r="30" spans="1:10" ht="14.25">
      <c r="A30" s="10" t="s">
        <v>27</v>
      </c>
      <c r="B30" s="3">
        <v>1494</v>
      </c>
      <c r="C30" s="3">
        <v>30</v>
      </c>
      <c r="D30" s="3">
        <v>1524</v>
      </c>
      <c r="E30" s="3">
        <v>2240</v>
      </c>
      <c r="F30" s="3">
        <v>84</v>
      </c>
      <c r="G30" s="3">
        <v>2324</v>
      </c>
      <c r="H30" s="4">
        <f t="shared" si="1"/>
        <v>49.9330655957162</v>
      </c>
      <c r="I30" s="4">
        <f t="shared" si="2"/>
        <v>180</v>
      </c>
      <c r="J30" s="5">
        <f t="shared" si="3"/>
        <v>52.493438320209975</v>
      </c>
    </row>
    <row r="31" spans="1:10" ht="14.25">
      <c r="A31" s="6" t="s">
        <v>64</v>
      </c>
      <c r="B31" s="7">
        <v>600</v>
      </c>
      <c r="C31" s="7">
        <v>46</v>
      </c>
      <c r="D31" s="7">
        <v>646</v>
      </c>
      <c r="E31" s="7">
        <v>850</v>
      </c>
      <c r="F31" s="7">
        <v>2</v>
      </c>
      <c r="G31" s="7">
        <v>852</v>
      </c>
      <c r="H31" s="8">
        <f t="shared" si="1"/>
        <v>41.66666666666667</v>
      </c>
      <c r="I31" s="8">
        <f t="shared" si="2"/>
        <v>-95.65217391304348</v>
      </c>
      <c r="J31" s="9">
        <f t="shared" si="3"/>
        <v>31.88854489164087</v>
      </c>
    </row>
    <row r="32" spans="1:10" ht="14.25">
      <c r="A32" s="10" t="s">
        <v>76</v>
      </c>
      <c r="B32" s="3">
        <v>863</v>
      </c>
      <c r="C32" s="3">
        <v>122</v>
      </c>
      <c r="D32" s="3">
        <v>985</v>
      </c>
      <c r="E32" s="3">
        <v>1166</v>
      </c>
      <c r="F32" s="3">
        <v>157</v>
      </c>
      <c r="G32" s="3">
        <v>1323</v>
      </c>
      <c r="H32" s="4">
        <f t="shared" si="1"/>
        <v>35.11008111239861</v>
      </c>
      <c r="I32" s="4">
        <f t="shared" si="2"/>
        <v>28.688524590163933</v>
      </c>
      <c r="J32" s="5">
        <f t="shared" si="3"/>
        <v>34.31472081218274</v>
      </c>
    </row>
    <row r="33" spans="1:10" ht="14.25">
      <c r="A33" s="6" t="s">
        <v>60</v>
      </c>
      <c r="B33" s="7">
        <v>394</v>
      </c>
      <c r="C33" s="7">
        <v>0</v>
      </c>
      <c r="D33" s="7">
        <v>394</v>
      </c>
      <c r="E33" s="7">
        <v>464</v>
      </c>
      <c r="F33" s="7">
        <v>0</v>
      </c>
      <c r="G33" s="7">
        <v>464</v>
      </c>
      <c r="H33" s="8">
        <f t="shared" si="1"/>
        <v>17.766497461928935</v>
      </c>
      <c r="I33" s="8">
        <f t="shared" si="2"/>
        <v>0</v>
      </c>
      <c r="J33" s="9">
        <f t="shared" si="3"/>
        <v>17.766497461928935</v>
      </c>
    </row>
    <row r="34" spans="1:10" ht="14.25">
      <c r="A34" s="10" t="s">
        <v>28</v>
      </c>
      <c r="B34" s="3">
        <v>2297</v>
      </c>
      <c r="C34" s="3">
        <v>279</v>
      </c>
      <c r="D34" s="3">
        <v>2576</v>
      </c>
      <c r="E34" s="3">
        <v>2910</v>
      </c>
      <c r="F34" s="3">
        <v>154</v>
      </c>
      <c r="G34" s="3">
        <v>3064</v>
      </c>
      <c r="H34" s="4">
        <f t="shared" si="1"/>
        <v>26.68698302133217</v>
      </c>
      <c r="I34" s="4">
        <f t="shared" si="2"/>
        <v>-44.80286738351255</v>
      </c>
      <c r="J34" s="5">
        <f t="shared" si="3"/>
        <v>18.944099378881987</v>
      </c>
    </row>
    <row r="35" spans="1:10" ht="14.25">
      <c r="A35" s="6" t="s">
        <v>59</v>
      </c>
      <c r="B35" s="7">
        <v>502</v>
      </c>
      <c r="C35" s="7">
        <v>10</v>
      </c>
      <c r="D35" s="7">
        <v>512</v>
      </c>
      <c r="E35" s="7">
        <v>976</v>
      </c>
      <c r="F35" s="7">
        <v>4</v>
      </c>
      <c r="G35" s="7">
        <v>980</v>
      </c>
      <c r="H35" s="8">
        <f t="shared" si="1"/>
        <v>94.42231075697211</v>
      </c>
      <c r="I35" s="8">
        <f t="shared" si="2"/>
        <v>-60</v>
      </c>
      <c r="J35" s="9">
        <f t="shared" si="3"/>
        <v>91.40625</v>
      </c>
    </row>
    <row r="36" spans="1:10" ht="14.25">
      <c r="A36" s="10" t="s">
        <v>29</v>
      </c>
      <c r="B36" s="3">
        <v>7900</v>
      </c>
      <c r="C36" s="3">
        <v>42</v>
      </c>
      <c r="D36" s="3">
        <v>7942</v>
      </c>
      <c r="E36" s="3">
        <v>6847</v>
      </c>
      <c r="F36" s="3">
        <v>76</v>
      </c>
      <c r="G36" s="3">
        <v>6923</v>
      </c>
      <c r="H36" s="4">
        <f t="shared" si="1"/>
        <v>-13.329113924050635</v>
      </c>
      <c r="I36" s="4">
        <f t="shared" si="2"/>
        <v>80.95238095238095</v>
      </c>
      <c r="J36" s="5">
        <f t="shared" si="3"/>
        <v>-12.830521279274743</v>
      </c>
    </row>
    <row r="37" spans="1:10" ht="14.25">
      <c r="A37" s="6" t="s">
        <v>30</v>
      </c>
      <c r="B37" s="7">
        <v>548</v>
      </c>
      <c r="C37" s="7">
        <v>14</v>
      </c>
      <c r="D37" s="7">
        <v>562</v>
      </c>
      <c r="E37" s="7">
        <v>2026</v>
      </c>
      <c r="F37" s="7">
        <v>100</v>
      </c>
      <c r="G37" s="7">
        <v>2126</v>
      </c>
      <c r="H37" s="8">
        <f t="shared" si="1"/>
        <v>269.7080291970803</v>
      </c>
      <c r="I37" s="8">
        <f t="shared" si="2"/>
        <v>614.2857142857143</v>
      </c>
      <c r="J37" s="9">
        <f t="shared" si="3"/>
        <v>278.29181494661924</v>
      </c>
    </row>
    <row r="38" spans="1:10" ht="14.25">
      <c r="A38" s="10" t="s">
        <v>31</v>
      </c>
      <c r="B38" s="3">
        <v>1138</v>
      </c>
      <c r="C38" s="3">
        <v>0</v>
      </c>
      <c r="D38" s="3">
        <v>1138</v>
      </c>
      <c r="E38" s="3">
        <v>1221</v>
      </c>
      <c r="F38" s="3">
        <v>6</v>
      </c>
      <c r="G38" s="3">
        <v>1227</v>
      </c>
      <c r="H38" s="4">
        <f t="shared" si="1"/>
        <v>7.293497363796134</v>
      </c>
      <c r="I38" s="4">
        <f t="shared" si="2"/>
        <v>0</v>
      </c>
      <c r="J38" s="5">
        <f t="shared" si="3"/>
        <v>7.820738137082602</v>
      </c>
    </row>
    <row r="39" spans="1:10" ht="14.25">
      <c r="A39" s="6" t="s">
        <v>32</v>
      </c>
      <c r="B39" s="7">
        <v>183</v>
      </c>
      <c r="C39" s="7">
        <v>3</v>
      </c>
      <c r="D39" s="7">
        <v>186</v>
      </c>
      <c r="E39" s="7">
        <v>236</v>
      </c>
      <c r="F39" s="7">
        <v>11</v>
      </c>
      <c r="G39" s="7">
        <v>247</v>
      </c>
      <c r="H39" s="8">
        <f t="shared" si="1"/>
        <v>28.96174863387978</v>
      </c>
      <c r="I39" s="8">
        <f t="shared" si="2"/>
        <v>266.66666666666663</v>
      </c>
      <c r="J39" s="9">
        <f t="shared" si="3"/>
        <v>32.795698924731184</v>
      </c>
    </row>
    <row r="40" spans="1:10" ht="14.25">
      <c r="A40" s="10" t="s">
        <v>33</v>
      </c>
      <c r="B40" s="3">
        <v>3298</v>
      </c>
      <c r="C40" s="3">
        <v>855</v>
      </c>
      <c r="D40" s="3">
        <v>4153</v>
      </c>
      <c r="E40" s="3">
        <v>4057</v>
      </c>
      <c r="F40" s="3">
        <v>787</v>
      </c>
      <c r="G40" s="3">
        <v>4844</v>
      </c>
      <c r="H40" s="4">
        <f t="shared" si="1"/>
        <v>23.01394784718011</v>
      </c>
      <c r="I40" s="4">
        <f t="shared" si="2"/>
        <v>-7.953216374269006</v>
      </c>
      <c r="J40" s="5">
        <f t="shared" si="3"/>
        <v>16.638574524440163</v>
      </c>
    </row>
    <row r="41" spans="1:10" ht="14.25">
      <c r="A41" s="6" t="s">
        <v>34</v>
      </c>
      <c r="B41" s="7">
        <v>573</v>
      </c>
      <c r="C41" s="7">
        <v>7</v>
      </c>
      <c r="D41" s="7">
        <v>580</v>
      </c>
      <c r="E41" s="7">
        <v>307</v>
      </c>
      <c r="F41" s="7">
        <v>6</v>
      </c>
      <c r="G41" s="7">
        <v>313</v>
      </c>
      <c r="H41" s="8">
        <f t="shared" si="1"/>
        <v>-46.42233856893543</v>
      </c>
      <c r="I41" s="8">
        <f t="shared" si="2"/>
        <v>-14.285714285714285</v>
      </c>
      <c r="J41" s="9">
        <f t="shared" si="3"/>
        <v>-46.03448275862069</v>
      </c>
    </row>
    <row r="42" spans="1:10" ht="14.25">
      <c r="A42" s="10" t="s">
        <v>35</v>
      </c>
      <c r="B42" s="3">
        <v>1727</v>
      </c>
      <c r="C42" s="3">
        <v>230</v>
      </c>
      <c r="D42" s="3">
        <v>1957</v>
      </c>
      <c r="E42" s="3">
        <v>1886</v>
      </c>
      <c r="F42" s="3">
        <v>285</v>
      </c>
      <c r="G42" s="3">
        <v>2171</v>
      </c>
      <c r="H42" s="4">
        <f t="shared" si="1"/>
        <v>9.206716850028952</v>
      </c>
      <c r="I42" s="4">
        <f t="shared" si="2"/>
        <v>23.91304347826087</v>
      </c>
      <c r="J42" s="5">
        <f t="shared" si="3"/>
        <v>10.935104752171691</v>
      </c>
    </row>
    <row r="43" spans="1:10" ht="14.25">
      <c r="A43" s="6" t="s">
        <v>36</v>
      </c>
      <c r="B43" s="7">
        <v>1460</v>
      </c>
      <c r="C43" s="7">
        <v>27</v>
      </c>
      <c r="D43" s="7">
        <v>1487</v>
      </c>
      <c r="E43" s="7">
        <v>2289</v>
      </c>
      <c r="F43" s="7">
        <v>32</v>
      </c>
      <c r="G43" s="7">
        <v>2321</v>
      </c>
      <c r="H43" s="8">
        <f t="shared" si="1"/>
        <v>56.780821917808225</v>
      </c>
      <c r="I43" s="8">
        <f t="shared" si="2"/>
        <v>18.51851851851852</v>
      </c>
      <c r="J43" s="9">
        <f t="shared" si="3"/>
        <v>56.08607935440484</v>
      </c>
    </row>
    <row r="44" spans="1:10" ht="14.25">
      <c r="A44" s="10" t="s">
        <v>68</v>
      </c>
      <c r="B44" s="3">
        <v>1254</v>
      </c>
      <c r="C44" s="3">
        <v>4</v>
      </c>
      <c r="D44" s="3">
        <v>1258</v>
      </c>
      <c r="E44" s="3">
        <v>1623</v>
      </c>
      <c r="F44" s="3">
        <v>13</v>
      </c>
      <c r="G44" s="3">
        <v>1636</v>
      </c>
      <c r="H44" s="4">
        <f t="shared" si="1"/>
        <v>29.42583732057416</v>
      </c>
      <c r="I44" s="4">
        <f t="shared" si="2"/>
        <v>225</v>
      </c>
      <c r="J44" s="5">
        <f t="shared" si="3"/>
        <v>30.047694753577108</v>
      </c>
    </row>
    <row r="45" spans="1:10" ht="14.25">
      <c r="A45" s="6" t="s">
        <v>69</v>
      </c>
      <c r="B45" s="7">
        <v>704</v>
      </c>
      <c r="C45" s="7">
        <v>0</v>
      </c>
      <c r="D45" s="7">
        <v>704</v>
      </c>
      <c r="E45" s="7">
        <v>861</v>
      </c>
      <c r="F45" s="7">
        <v>1</v>
      </c>
      <c r="G45" s="7">
        <v>862</v>
      </c>
      <c r="H45" s="8">
        <f t="shared" si="1"/>
        <v>22.301136363636363</v>
      </c>
      <c r="I45" s="8">
        <f t="shared" si="2"/>
        <v>0</v>
      </c>
      <c r="J45" s="9">
        <f t="shared" si="3"/>
        <v>22.443181818181817</v>
      </c>
    </row>
    <row r="46" spans="1:10" ht="14.25">
      <c r="A46" s="10" t="s">
        <v>37</v>
      </c>
      <c r="B46" s="3">
        <v>4315</v>
      </c>
      <c r="C46" s="3">
        <v>64</v>
      </c>
      <c r="D46" s="3">
        <v>4379</v>
      </c>
      <c r="E46" s="3">
        <v>3460</v>
      </c>
      <c r="F46" s="3">
        <v>53</v>
      </c>
      <c r="G46" s="3">
        <v>3513</v>
      </c>
      <c r="H46" s="4">
        <f t="shared" si="1"/>
        <v>-19.81460023174971</v>
      </c>
      <c r="I46" s="4">
        <f t="shared" si="2"/>
        <v>-17.1875</v>
      </c>
      <c r="J46" s="5">
        <f t="shared" si="3"/>
        <v>-19.776204612925323</v>
      </c>
    </row>
    <row r="47" spans="1:10" ht="14.25">
      <c r="A47" s="6" t="s">
        <v>38</v>
      </c>
      <c r="B47" s="7">
        <v>1702</v>
      </c>
      <c r="C47" s="7">
        <v>6</v>
      </c>
      <c r="D47" s="7">
        <v>1708</v>
      </c>
      <c r="E47" s="7">
        <v>2085</v>
      </c>
      <c r="F47" s="7">
        <v>37</v>
      </c>
      <c r="G47" s="7">
        <v>2122</v>
      </c>
      <c r="H47" s="8">
        <f t="shared" si="1"/>
        <v>22.502937720329026</v>
      </c>
      <c r="I47" s="8">
        <f t="shared" si="2"/>
        <v>516.6666666666667</v>
      </c>
      <c r="J47" s="9">
        <f t="shared" si="3"/>
        <v>24.23887587822014</v>
      </c>
    </row>
    <row r="48" spans="1:10" ht="14.25">
      <c r="A48" s="10" t="s">
        <v>70</v>
      </c>
      <c r="B48" s="3"/>
      <c r="C48" s="3"/>
      <c r="D48" s="3">
        <v>0</v>
      </c>
      <c r="E48" s="3">
        <v>1993</v>
      </c>
      <c r="F48" s="3">
        <v>31</v>
      </c>
      <c r="G48" s="3">
        <v>2024</v>
      </c>
      <c r="H48" s="4">
        <f t="shared" si="1"/>
        <v>0</v>
      </c>
      <c r="I48" s="4">
        <f t="shared" si="2"/>
        <v>0</v>
      </c>
      <c r="J48" s="5">
        <f t="shared" si="3"/>
        <v>0</v>
      </c>
    </row>
    <row r="49" spans="1:10" ht="14.25">
      <c r="A49" s="6" t="s">
        <v>39</v>
      </c>
      <c r="B49" s="7">
        <v>3576</v>
      </c>
      <c r="C49" s="7">
        <v>357</v>
      </c>
      <c r="D49" s="7">
        <v>3933</v>
      </c>
      <c r="E49" s="7">
        <v>3834</v>
      </c>
      <c r="F49" s="7">
        <v>326</v>
      </c>
      <c r="G49" s="7">
        <v>4160</v>
      </c>
      <c r="H49" s="8">
        <f t="shared" si="1"/>
        <v>7.2147651006711415</v>
      </c>
      <c r="I49" s="8">
        <f t="shared" si="2"/>
        <v>-8.683473389355742</v>
      </c>
      <c r="J49" s="9">
        <f t="shared" si="3"/>
        <v>5.771675565725909</v>
      </c>
    </row>
    <row r="50" spans="1:10" ht="14.25">
      <c r="A50" s="10" t="s">
        <v>40</v>
      </c>
      <c r="B50" s="3">
        <v>138</v>
      </c>
      <c r="C50" s="3">
        <v>0</v>
      </c>
      <c r="D50" s="3">
        <v>138</v>
      </c>
      <c r="E50" s="3">
        <v>162</v>
      </c>
      <c r="F50" s="3">
        <v>0</v>
      </c>
      <c r="G50" s="3">
        <v>162</v>
      </c>
      <c r="H50" s="4">
        <f t="shared" si="1"/>
        <v>17.391304347826086</v>
      </c>
      <c r="I50" s="4">
        <f t="shared" si="2"/>
        <v>0</v>
      </c>
      <c r="J50" s="5">
        <f t="shared" si="3"/>
        <v>17.391304347826086</v>
      </c>
    </row>
    <row r="51" spans="1:10" ht="14.25">
      <c r="A51" s="6" t="s">
        <v>41</v>
      </c>
      <c r="B51" s="7">
        <v>207</v>
      </c>
      <c r="C51" s="7">
        <v>2</v>
      </c>
      <c r="D51" s="7">
        <v>209</v>
      </c>
      <c r="E51" s="7">
        <v>316</v>
      </c>
      <c r="F51" s="7">
        <v>2</v>
      </c>
      <c r="G51" s="7">
        <v>318</v>
      </c>
      <c r="H51" s="8">
        <f t="shared" si="1"/>
        <v>52.65700483091788</v>
      </c>
      <c r="I51" s="8">
        <f t="shared" si="2"/>
        <v>0</v>
      </c>
      <c r="J51" s="9">
        <f t="shared" si="3"/>
        <v>52.15311004784689</v>
      </c>
    </row>
    <row r="52" spans="1:10" ht="14.25">
      <c r="A52" s="10" t="s">
        <v>42</v>
      </c>
      <c r="B52" s="3">
        <v>912</v>
      </c>
      <c r="C52" s="3">
        <v>15</v>
      </c>
      <c r="D52" s="3">
        <v>927</v>
      </c>
      <c r="E52" s="3">
        <v>978</v>
      </c>
      <c r="F52" s="3">
        <v>20</v>
      </c>
      <c r="G52" s="3">
        <v>998</v>
      </c>
      <c r="H52" s="4">
        <f t="shared" si="1"/>
        <v>7.236842105263158</v>
      </c>
      <c r="I52" s="4">
        <f t="shared" si="2"/>
        <v>33.33333333333333</v>
      </c>
      <c r="J52" s="5">
        <f t="shared" si="3"/>
        <v>7.659115426105717</v>
      </c>
    </row>
    <row r="53" spans="1:10" ht="14.25">
      <c r="A53" s="6" t="s">
        <v>71</v>
      </c>
      <c r="B53" s="7">
        <v>1494</v>
      </c>
      <c r="C53" s="7">
        <v>1</v>
      </c>
      <c r="D53" s="7">
        <v>1495</v>
      </c>
      <c r="E53" s="7">
        <v>2768</v>
      </c>
      <c r="F53" s="7">
        <v>102</v>
      </c>
      <c r="G53" s="7">
        <v>2870</v>
      </c>
      <c r="H53" s="8">
        <f t="shared" si="1"/>
        <v>85.27443105756359</v>
      </c>
      <c r="I53" s="8">
        <f t="shared" si="2"/>
        <v>10100</v>
      </c>
      <c r="J53" s="9">
        <f t="shared" si="3"/>
        <v>91.9732441471572</v>
      </c>
    </row>
    <row r="54" spans="1:10" ht="14.25">
      <c r="A54" s="10" t="s">
        <v>43</v>
      </c>
      <c r="B54" s="3">
        <v>1176</v>
      </c>
      <c r="C54" s="3">
        <v>0</v>
      </c>
      <c r="D54" s="3">
        <v>1176</v>
      </c>
      <c r="E54" s="3">
        <v>1774</v>
      </c>
      <c r="F54" s="3">
        <v>1</v>
      </c>
      <c r="G54" s="3">
        <v>1775</v>
      </c>
      <c r="H54" s="4">
        <f t="shared" si="1"/>
        <v>50.85034013605442</v>
      </c>
      <c r="I54" s="4">
        <f t="shared" si="2"/>
        <v>0</v>
      </c>
      <c r="J54" s="5">
        <f t="shared" si="3"/>
        <v>50.935374149659864</v>
      </c>
    </row>
    <row r="55" spans="1:10" ht="14.25">
      <c r="A55" s="6" t="s">
        <v>61</v>
      </c>
      <c r="B55" s="7">
        <v>6451</v>
      </c>
      <c r="C55" s="7">
        <v>154</v>
      </c>
      <c r="D55" s="7">
        <v>6605</v>
      </c>
      <c r="E55" s="7">
        <v>7093</v>
      </c>
      <c r="F55" s="7">
        <v>187</v>
      </c>
      <c r="G55" s="7">
        <v>7280</v>
      </c>
      <c r="H55" s="8">
        <f t="shared" si="1"/>
        <v>9.951945434816308</v>
      </c>
      <c r="I55" s="8">
        <f t="shared" si="2"/>
        <v>21.428571428571427</v>
      </c>
      <c r="J55" s="9">
        <f t="shared" si="3"/>
        <v>10.219530658591976</v>
      </c>
    </row>
    <row r="56" spans="1:10" ht="14.25">
      <c r="A56" s="10" t="s">
        <v>44</v>
      </c>
      <c r="B56" s="3">
        <v>264</v>
      </c>
      <c r="C56" s="3">
        <v>0</v>
      </c>
      <c r="D56" s="3">
        <v>264</v>
      </c>
      <c r="E56" s="3">
        <v>360</v>
      </c>
      <c r="F56" s="3">
        <v>9</v>
      </c>
      <c r="G56" s="3">
        <v>369</v>
      </c>
      <c r="H56" s="4">
        <f t="shared" si="1"/>
        <v>36.36363636363637</v>
      </c>
      <c r="I56" s="4">
        <f t="shared" si="2"/>
        <v>0</v>
      </c>
      <c r="J56" s="5">
        <f t="shared" si="3"/>
        <v>39.77272727272727</v>
      </c>
    </row>
    <row r="57" spans="1:10" ht="14.25">
      <c r="A57" s="6" t="s">
        <v>45</v>
      </c>
      <c r="B57" s="7">
        <v>1435</v>
      </c>
      <c r="C57" s="7">
        <v>3</v>
      </c>
      <c r="D57" s="7">
        <v>1438</v>
      </c>
      <c r="E57" s="7">
        <v>889</v>
      </c>
      <c r="F57" s="7">
        <v>0</v>
      </c>
      <c r="G57" s="7">
        <v>889</v>
      </c>
      <c r="H57" s="8">
        <f t="shared" si="1"/>
        <v>-38.048780487804876</v>
      </c>
      <c r="I57" s="8">
        <f t="shared" si="2"/>
        <v>-100</v>
      </c>
      <c r="J57" s="9">
        <f t="shared" si="3"/>
        <v>-38.17802503477051</v>
      </c>
    </row>
    <row r="58" spans="1:10" ht="14.25">
      <c r="A58" s="10" t="s">
        <v>46</v>
      </c>
      <c r="B58" s="3">
        <v>3919</v>
      </c>
      <c r="C58" s="3">
        <v>26</v>
      </c>
      <c r="D58" s="3">
        <v>3945</v>
      </c>
      <c r="E58" s="3">
        <v>5105</v>
      </c>
      <c r="F58" s="3">
        <v>18</v>
      </c>
      <c r="G58" s="3">
        <v>5123</v>
      </c>
      <c r="H58" s="4">
        <f t="shared" si="1"/>
        <v>30.262822148507272</v>
      </c>
      <c r="I58" s="4">
        <f t="shared" si="2"/>
        <v>-30.76923076923077</v>
      </c>
      <c r="J58" s="5">
        <f t="shared" si="3"/>
        <v>29.860583016476554</v>
      </c>
    </row>
    <row r="59" spans="1:10" ht="14.25">
      <c r="A59" s="6" t="s">
        <v>77</v>
      </c>
      <c r="B59" s="7">
        <v>229</v>
      </c>
      <c r="C59" s="7">
        <v>22</v>
      </c>
      <c r="D59" s="7">
        <v>251</v>
      </c>
      <c r="E59" s="7">
        <v>267</v>
      </c>
      <c r="F59" s="7">
        <v>54</v>
      </c>
      <c r="G59" s="7">
        <v>321</v>
      </c>
      <c r="H59" s="8">
        <f t="shared" si="1"/>
        <v>16.593886462882097</v>
      </c>
      <c r="I59" s="8">
        <f t="shared" si="2"/>
        <v>145.45454545454547</v>
      </c>
      <c r="J59" s="9">
        <f t="shared" si="3"/>
        <v>27.88844621513944</v>
      </c>
    </row>
    <row r="60" spans="1:10" ht="14.25">
      <c r="A60" s="10" t="s">
        <v>78</v>
      </c>
      <c r="B60" s="3">
        <v>93</v>
      </c>
      <c r="C60" s="3">
        <v>99</v>
      </c>
      <c r="D60" s="3">
        <v>192</v>
      </c>
      <c r="E60" s="3">
        <v>155</v>
      </c>
      <c r="F60" s="3">
        <v>135</v>
      </c>
      <c r="G60" s="3">
        <v>290</v>
      </c>
      <c r="H60" s="4">
        <f t="shared" si="1"/>
        <v>66.66666666666666</v>
      </c>
      <c r="I60" s="4">
        <f t="shared" si="2"/>
        <v>36.36363636363637</v>
      </c>
      <c r="J60" s="5">
        <f t="shared" si="3"/>
        <v>51.041666666666664</v>
      </c>
    </row>
    <row r="61" spans="1:11" ht="14.25">
      <c r="A61" s="11" t="s">
        <v>47</v>
      </c>
      <c r="B61" s="12">
        <f>B62-SUM(B6+B10+B20+B32+B59+B60+B5)</f>
        <v>147414</v>
      </c>
      <c r="C61" s="12">
        <f>C62-SUM(C6+C10+C20+C32+C59+C60+C5)</f>
        <v>37953</v>
      </c>
      <c r="D61" s="12">
        <f>D62-SUM(D6+D10+D20+D32+D59+D60+D5)</f>
        <v>185367</v>
      </c>
      <c r="E61" s="12">
        <f>E62-SUM(E6+E10+E20+E32+E59+E60+E5)</f>
        <v>174434</v>
      </c>
      <c r="F61" s="12">
        <f>F62-SUM(F6+F10+F20+F32+F59+F60+F5)</f>
        <v>47206</v>
      </c>
      <c r="G61" s="12">
        <f>G62-SUM(G6+G10+G20+G32+G59+G60+G5)</f>
        <v>221640</v>
      </c>
      <c r="H61" s="13">
        <f>+_xlfn.IFERROR(((E61-B61)/B61)*100,0)</f>
        <v>18.329330999769358</v>
      </c>
      <c r="I61" s="13">
        <f>+_xlfn.IFERROR(((F61-C61)/C61)*100,0)</f>
        <v>24.380154401496586</v>
      </c>
      <c r="J61" s="35">
        <f>+_xlfn.IFERROR(((G61-D61)/D61)*100,0)</f>
        <v>19.56820793345094</v>
      </c>
      <c r="K61" s="36"/>
    </row>
    <row r="62" spans="1:10" ht="14.25">
      <c r="A62" s="14" t="s">
        <v>48</v>
      </c>
      <c r="B62" s="15">
        <f>SUM(B4:B60)</f>
        <v>215533</v>
      </c>
      <c r="C62" s="15">
        <f>SUM(C4:C60)</f>
        <v>153891</v>
      </c>
      <c r="D62" s="15">
        <f>SUM(D4:D60)</f>
        <v>369424</v>
      </c>
      <c r="E62" s="15">
        <f>SUM(E4:E60)</f>
        <v>259725</v>
      </c>
      <c r="F62" s="15">
        <f>SUM(F4:F60)</f>
        <v>200144</v>
      </c>
      <c r="G62" s="15">
        <f>SUM(G4:G60)</f>
        <v>459869</v>
      </c>
      <c r="H62" s="16">
        <f>+_xlfn.IFERROR(((E62-B62)/B62)*100,0)</f>
        <v>20.503588777588583</v>
      </c>
      <c r="I62" s="16">
        <f>+_xlfn.IFERROR(((F62-C62)/C62)*100,0)</f>
        <v>30.055688766724497</v>
      </c>
      <c r="J62" s="17">
        <f>+_xlfn.IFERROR(((G62-D62)/D62)*100,0)</f>
        <v>24.482708216033608</v>
      </c>
    </row>
    <row r="63" spans="1:10" ht="15" thickBot="1">
      <c r="A63" s="18" t="s">
        <v>49</v>
      </c>
      <c r="B63" s="19"/>
      <c r="C63" s="19"/>
      <c r="D63" s="19">
        <v>108014</v>
      </c>
      <c r="E63" s="19"/>
      <c r="F63" s="19"/>
      <c r="G63" s="19">
        <v>140485</v>
      </c>
      <c r="H63" s="70">
        <f>+_xlfn.IFERROR(((G63-D63)/D63)*100,0)</f>
        <v>30.061843835058415</v>
      </c>
      <c r="I63" s="70"/>
      <c r="J63" s="71"/>
    </row>
    <row r="64" spans="1:10" ht="14.25">
      <c r="A64" s="14" t="s">
        <v>50</v>
      </c>
      <c r="B64" s="34"/>
      <c r="C64" s="34"/>
      <c r="D64" s="34">
        <f>+D62+D63</f>
        <v>477438</v>
      </c>
      <c r="E64" s="34"/>
      <c r="F64" s="34"/>
      <c r="G64" s="34">
        <f>+G62+G63</f>
        <v>600354</v>
      </c>
      <c r="H64" s="72">
        <f>+_xlfn.IFERROR(((G64-D64)/D64)*100,0)</f>
        <v>25.744913475676423</v>
      </c>
      <c r="I64" s="72"/>
      <c r="J64" s="73"/>
    </row>
    <row r="65" spans="1:10" ht="14.25">
      <c r="A65" s="55"/>
      <c r="B65" s="56"/>
      <c r="C65" s="56"/>
      <c r="D65" s="56"/>
      <c r="E65" s="56"/>
      <c r="F65" s="56"/>
      <c r="G65" s="56"/>
      <c r="H65" s="56"/>
      <c r="I65" s="56"/>
      <c r="J65" s="57"/>
    </row>
    <row r="66" spans="1:10" ht="15" thickBot="1">
      <c r="A66" s="58"/>
      <c r="B66" s="59"/>
      <c r="C66" s="59"/>
      <c r="D66" s="59"/>
      <c r="E66" s="59"/>
      <c r="F66" s="59"/>
      <c r="G66" s="59"/>
      <c r="H66" s="59"/>
      <c r="I66" s="59"/>
      <c r="J66" s="60"/>
    </row>
    <row r="67" spans="1:10" ht="48.75" customHeight="1">
      <c r="A67" s="61" t="s">
        <v>62</v>
      </c>
      <c r="B67" s="61"/>
      <c r="C67" s="61"/>
      <c r="D67" s="61"/>
      <c r="E67" s="61"/>
      <c r="F67" s="61"/>
      <c r="G67" s="61"/>
      <c r="H67" s="61"/>
      <c r="I67" s="61"/>
      <c r="J67" s="61"/>
    </row>
    <row r="68" ht="14.25">
      <c r="A68" s="39" t="s">
        <v>63</v>
      </c>
    </row>
    <row r="69" spans="8:10" ht="14.25">
      <c r="H69" s="38"/>
      <c r="I69" s="38"/>
      <c r="J69" s="38"/>
    </row>
    <row r="70" spans="8:10" ht="14.25">
      <c r="H70" s="38"/>
      <c r="I70" s="38"/>
      <c r="J70" s="38"/>
    </row>
    <row r="71" spans="8:10" ht="14.25">
      <c r="H71" s="38"/>
      <c r="I71" s="38"/>
      <c r="J71" s="38"/>
    </row>
    <row r="72" spans="8:10" ht="14.25">
      <c r="H72" s="38"/>
      <c r="I72" s="38"/>
      <c r="J72" s="38"/>
    </row>
  </sheetData>
  <sheetProtection/>
  <mergeCells count="10">
    <mergeCell ref="A65:J65"/>
    <mergeCell ref="A66:J66"/>
    <mergeCell ref="A67:J67"/>
    <mergeCell ref="A1:J1"/>
    <mergeCell ref="A2:A3"/>
    <mergeCell ref="B2:D2"/>
    <mergeCell ref="E2:G2"/>
    <mergeCell ref="H2:J2"/>
    <mergeCell ref="H63:J63"/>
    <mergeCell ref="H64:J64"/>
  </mergeCells>
  <conditionalFormatting sqref="H4:J5">
    <cfRule type="cellIs" priority="11" dxfId="0" operator="equal">
      <formula>0</formula>
    </cfRule>
  </conditionalFormatting>
  <conditionalFormatting sqref="B4:C5 E4:G5">
    <cfRule type="cellIs" priority="12" dxfId="0" operator="equal">
      <formula>0</formula>
    </cfRule>
  </conditionalFormatting>
  <conditionalFormatting sqref="B6:C7 E6:G7">
    <cfRule type="cellIs" priority="10" dxfId="0" operator="equal">
      <formula>0</formula>
    </cfRule>
  </conditionalFormatting>
  <conditionalFormatting sqref="H6:J7">
    <cfRule type="cellIs" priority="9" dxfId="0" operator="equal">
      <formula>0</formula>
    </cfRule>
  </conditionalFormatting>
  <conditionalFormatting sqref="B8:C47 E8:G47">
    <cfRule type="cellIs" priority="8" dxfId="0" operator="equal">
      <formula>0</formula>
    </cfRule>
  </conditionalFormatting>
  <conditionalFormatting sqref="H8:J60">
    <cfRule type="cellIs" priority="7" dxfId="0" operator="equal">
      <formula>0</formula>
    </cfRule>
  </conditionalFormatting>
  <conditionalFormatting sqref="D4:D5">
    <cfRule type="cellIs" priority="6" dxfId="0" operator="equal">
      <formula>0</formula>
    </cfRule>
  </conditionalFormatting>
  <conditionalFormatting sqref="D6:D7">
    <cfRule type="cellIs" priority="5" dxfId="0" operator="equal">
      <formula>0</formula>
    </cfRule>
  </conditionalFormatting>
  <conditionalFormatting sqref="D8:D47">
    <cfRule type="cellIs" priority="4" dxfId="0" operator="equal">
      <formula>0</formula>
    </cfRule>
  </conditionalFormatting>
  <conditionalFormatting sqref="B48:C60 E48:G60">
    <cfRule type="cellIs" priority="3" dxfId="0" operator="equal">
      <formula>0</formula>
    </cfRule>
  </conditionalFormatting>
  <conditionalFormatting sqref="D48:D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80" zoomScaleNormal="80" zoomScalePageLayoutView="0" workbookViewId="0" topLeftCell="A31">
      <selection activeCell="B61" sqref="B61:G62"/>
    </sheetView>
  </sheetViews>
  <sheetFormatPr defaultColWidth="9.140625" defaultRowHeight="15"/>
  <cols>
    <col min="1" max="1" width="34.00390625" style="0" bestFit="1" customWidth="1"/>
    <col min="2" max="10" width="14.28125" style="0" customWidth="1"/>
  </cols>
  <sheetData>
    <row r="1" spans="1:10" ht="24.75" customHeight="1">
      <c r="A1" s="62" t="s">
        <v>56</v>
      </c>
      <c r="B1" s="63"/>
      <c r="C1" s="63"/>
      <c r="D1" s="63"/>
      <c r="E1" s="63"/>
      <c r="F1" s="63"/>
      <c r="G1" s="63"/>
      <c r="H1" s="63"/>
      <c r="I1" s="63"/>
      <c r="J1" s="64"/>
    </row>
    <row r="2" spans="1:10" ht="27" customHeight="1">
      <c r="A2" s="76" t="s">
        <v>1</v>
      </c>
      <c r="B2" s="67" t="s">
        <v>65</v>
      </c>
      <c r="C2" s="67"/>
      <c r="D2" s="67"/>
      <c r="E2" s="67" t="s">
        <v>66</v>
      </c>
      <c r="F2" s="67"/>
      <c r="G2" s="67"/>
      <c r="H2" s="68" t="s">
        <v>67</v>
      </c>
      <c r="I2" s="68"/>
      <c r="J2" s="69"/>
    </row>
    <row r="3" spans="1:10" ht="14.25">
      <c r="A3" s="77"/>
      <c r="B3" s="1" t="s">
        <v>2</v>
      </c>
      <c r="C3" s="1" t="s">
        <v>3</v>
      </c>
      <c r="D3" s="1" t="s">
        <v>4</v>
      </c>
      <c r="E3" s="1" t="s">
        <v>2</v>
      </c>
      <c r="F3" s="1" t="s">
        <v>3</v>
      </c>
      <c r="G3" s="1" t="s">
        <v>4</v>
      </c>
      <c r="H3" s="1" t="s">
        <v>2</v>
      </c>
      <c r="I3" s="1" t="s">
        <v>3</v>
      </c>
      <c r="J3" s="2" t="s">
        <v>4</v>
      </c>
    </row>
    <row r="4" spans="1:10" ht="14.25">
      <c r="A4" s="10" t="s">
        <v>5</v>
      </c>
      <c r="B4" s="3">
        <v>3</v>
      </c>
      <c r="C4" s="3">
        <v>1319</v>
      </c>
      <c r="D4" s="3">
        <v>1322</v>
      </c>
      <c r="E4" s="3"/>
      <c r="F4" s="3"/>
      <c r="G4" s="3"/>
      <c r="H4" s="4">
        <f>+_xlfn.IFERROR(((E4-B4)/B4)*100,)</f>
        <v>-100</v>
      </c>
      <c r="I4" s="4">
        <f>+_xlfn.IFERROR(((F4-C4)/C4)*100,)</f>
        <v>-100</v>
      </c>
      <c r="J4" s="5">
        <f>+_xlfn.IFERROR(((G4-D4)/D4)*100,)</f>
        <v>-100</v>
      </c>
    </row>
    <row r="5" spans="1:10" ht="14.25">
      <c r="A5" s="6" t="s">
        <v>72</v>
      </c>
      <c r="B5" s="7">
        <v>28261</v>
      </c>
      <c r="C5" s="7">
        <v>82912</v>
      </c>
      <c r="D5" s="7">
        <v>111173</v>
      </c>
      <c r="E5" s="7">
        <v>37082</v>
      </c>
      <c r="F5" s="7">
        <v>113925</v>
      </c>
      <c r="G5" s="7">
        <v>151007</v>
      </c>
      <c r="H5" s="8">
        <f>+_xlfn.IFERROR(((E5-B5)/B5)*100,)</f>
        <v>31.2126251724992</v>
      </c>
      <c r="I5" s="8">
        <f>+_xlfn.IFERROR(((F5-C5)/C5)*100,)</f>
        <v>37.40471825549981</v>
      </c>
      <c r="J5" s="9">
        <f>+_xlfn.IFERROR(((G5-D5)/D5)*100,)</f>
        <v>35.830642332220954</v>
      </c>
    </row>
    <row r="6" spans="1:10" ht="14.25">
      <c r="A6" s="10" t="s">
        <v>73</v>
      </c>
      <c r="B6" s="3">
        <v>28355</v>
      </c>
      <c r="C6" s="3">
        <v>29717</v>
      </c>
      <c r="D6" s="3">
        <v>58072</v>
      </c>
      <c r="E6" s="3">
        <v>30834</v>
      </c>
      <c r="F6" s="3">
        <v>35613</v>
      </c>
      <c r="G6" s="3">
        <v>66447</v>
      </c>
      <c r="H6" s="4">
        <f aca="true" t="shared" si="0" ref="H6:H60">+_xlfn.IFERROR(((E6-B6)/B6)*100,)</f>
        <v>8.742726150590725</v>
      </c>
      <c r="I6" s="4">
        <f aca="true" t="shared" si="1" ref="I6:I60">+_xlfn.IFERROR(((F6-C6)/C6)*100,)</f>
        <v>19.84049533936804</v>
      </c>
      <c r="J6" s="5">
        <f aca="true" t="shared" si="2" ref="J6:J60">+_xlfn.IFERROR(((G6-D6)/D6)*100,)</f>
        <v>14.42175230748037</v>
      </c>
    </row>
    <row r="7" spans="1:10" ht="14.25">
      <c r="A7" s="6" t="s">
        <v>6</v>
      </c>
      <c r="B7" s="7">
        <v>14191</v>
      </c>
      <c r="C7" s="7">
        <v>3924</v>
      </c>
      <c r="D7" s="7">
        <v>18115</v>
      </c>
      <c r="E7" s="7">
        <v>18514</v>
      </c>
      <c r="F7" s="7">
        <v>4902</v>
      </c>
      <c r="G7" s="7">
        <v>23416</v>
      </c>
      <c r="H7" s="8">
        <f t="shared" si="0"/>
        <v>30.46296948770347</v>
      </c>
      <c r="I7" s="8">
        <f t="shared" si="1"/>
        <v>24.92354740061162</v>
      </c>
      <c r="J7" s="9">
        <f t="shared" si="2"/>
        <v>29.263041678167262</v>
      </c>
    </row>
    <row r="8" spans="1:10" ht="14.25">
      <c r="A8" s="10" t="s">
        <v>7</v>
      </c>
      <c r="B8" s="3">
        <v>11057</v>
      </c>
      <c r="C8" s="3">
        <v>4450</v>
      </c>
      <c r="D8" s="3">
        <v>15507</v>
      </c>
      <c r="E8" s="3">
        <v>12332</v>
      </c>
      <c r="F8" s="3">
        <v>5005</v>
      </c>
      <c r="G8" s="3">
        <v>17337</v>
      </c>
      <c r="H8" s="4">
        <f t="shared" si="0"/>
        <v>11.531156733291127</v>
      </c>
      <c r="I8" s="4">
        <f t="shared" si="1"/>
        <v>12.47191011235955</v>
      </c>
      <c r="J8" s="5">
        <f t="shared" si="2"/>
        <v>11.801122073902109</v>
      </c>
    </row>
    <row r="9" spans="1:10" ht="14.25">
      <c r="A9" s="6" t="s">
        <v>8</v>
      </c>
      <c r="B9" s="7">
        <v>10004</v>
      </c>
      <c r="C9" s="7">
        <v>15194</v>
      </c>
      <c r="D9" s="7">
        <v>25198</v>
      </c>
      <c r="E9" s="7">
        <v>11304</v>
      </c>
      <c r="F9" s="7">
        <v>23079</v>
      </c>
      <c r="G9" s="7">
        <v>34383</v>
      </c>
      <c r="H9" s="8">
        <f t="shared" si="0"/>
        <v>12.994802079168332</v>
      </c>
      <c r="I9" s="8">
        <f t="shared" si="1"/>
        <v>51.89548505989207</v>
      </c>
      <c r="J9" s="9">
        <f t="shared" si="2"/>
        <v>36.4513056591793</v>
      </c>
    </row>
    <row r="10" spans="1:10" ht="14.25">
      <c r="A10" s="10" t="s">
        <v>74</v>
      </c>
      <c r="B10" s="3">
        <v>742</v>
      </c>
      <c r="C10" s="3">
        <v>333</v>
      </c>
      <c r="D10" s="3">
        <v>1075</v>
      </c>
      <c r="E10" s="3">
        <v>1041</v>
      </c>
      <c r="F10" s="3">
        <v>320</v>
      </c>
      <c r="G10" s="3">
        <v>1361</v>
      </c>
      <c r="H10" s="4">
        <f t="shared" si="0"/>
        <v>40.296495956873315</v>
      </c>
      <c r="I10" s="4">
        <f t="shared" si="1"/>
        <v>-3.903903903903904</v>
      </c>
      <c r="J10" s="5">
        <f t="shared" si="2"/>
        <v>26.6046511627907</v>
      </c>
    </row>
    <row r="11" spans="1:10" ht="14.25">
      <c r="A11" s="6" t="s">
        <v>9</v>
      </c>
      <c r="B11" s="7">
        <v>1903</v>
      </c>
      <c r="C11" s="7">
        <v>1009</v>
      </c>
      <c r="D11" s="7">
        <v>2912</v>
      </c>
      <c r="E11" s="7">
        <v>2221</v>
      </c>
      <c r="F11" s="7">
        <v>1573</v>
      </c>
      <c r="G11" s="7">
        <v>3794</v>
      </c>
      <c r="H11" s="8">
        <f t="shared" si="0"/>
        <v>16.71045717288492</v>
      </c>
      <c r="I11" s="8">
        <f t="shared" si="1"/>
        <v>55.89692765113974</v>
      </c>
      <c r="J11" s="9">
        <f t="shared" si="2"/>
        <v>30.288461538461537</v>
      </c>
    </row>
    <row r="12" spans="1:10" ht="14.25">
      <c r="A12" s="10" t="s">
        <v>10</v>
      </c>
      <c r="B12" s="3">
        <v>2367</v>
      </c>
      <c r="C12" s="3">
        <v>364</v>
      </c>
      <c r="D12" s="3">
        <v>2731</v>
      </c>
      <c r="E12" s="3">
        <v>2621</v>
      </c>
      <c r="F12" s="3">
        <v>479</v>
      </c>
      <c r="G12" s="3">
        <v>3100</v>
      </c>
      <c r="H12" s="4">
        <f t="shared" si="0"/>
        <v>10.730882974228981</v>
      </c>
      <c r="I12" s="4">
        <f t="shared" si="1"/>
        <v>31.59340659340659</v>
      </c>
      <c r="J12" s="5">
        <f t="shared" si="2"/>
        <v>13.51153423654339</v>
      </c>
    </row>
    <row r="13" spans="1:10" ht="14.25">
      <c r="A13" s="6" t="s">
        <v>11</v>
      </c>
      <c r="B13" s="7">
        <v>6271</v>
      </c>
      <c r="C13" s="7">
        <v>1981</v>
      </c>
      <c r="D13" s="7">
        <v>8252</v>
      </c>
      <c r="E13" s="7">
        <v>7036</v>
      </c>
      <c r="F13" s="7">
        <v>1454</v>
      </c>
      <c r="G13" s="7">
        <v>8490</v>
      </c>
      <c r="H13" s="8">
        <f t="shared" si="0"/>
        <v>12.19901132195822</v>
      </c>
      <c r="I13" s="8">
        <f t="shared" si="1"/>
        <v>-26.602725896012114</v>
      </c>
      <c r="J13" s="9">
        <f t="shared" si="2"/>
        <v>2.8841492971400875</v>
      </c>
    </row>
    <row r="14" spans="1:10" ht="14.25">
      <c r="A14" s="10" t="s">
        <v>12</v>
      </c>
      <c r="B14" s="3">
        <v>4503</v>
      </c>
      <c r="C14" s="3">
        <v>239</v>
      </c>
      <c r="D14" s="3">
        <v>4742</v>
      </c>
      <c r="E14" s="3">
        <v>5022</v>
      </c>
      <c r="F14" s="3">
        <v>439</v>
      </c>
      <c r="G14" s="3">
        <v>5461</v>
      </c>
      <c r="H14" s="4">
        <f t="shared" si="0"/>
        <v>11.525649566955364</v>
      </c>
      <c r="I14" s="4">
        <f t="shared" si="1"/>
        <v>83.68200836820083</v>
      </c>
      <c r="J14" s="5">
        <f t="shared" si="2"/>
        <v>15.162378743146352</v>
      </c>
    </row>
    <row r="15" spans="1:10" ht="14.25">
      <c r="A15" s="6" t="s">
        <v>13</v>
      </c>
      <c r="B15" s="7">
        <v>1827</v>
      </c>
      <c r="C15" s="7">
        <v>16</v>
      </c>
      <c r="D15" s="7">
        <v>1843</v>
      </c>
      <c r="E15" s="7">
        <v>2107</v>
      </c>
      <c r="F15" s="7">
        <v>23</v>
      </c>
      <c r="G15" s="7">
        <v>2130</v>
      </c>
      <c r="H15" s="8">
        <f t="shared" si="0"/>
        <v>15.32567049808429</v>
      </c>
      <c r="I15" s="8">
        <f t="shared" si="1"/>
        <v>43.75</v>
      </c>
      <c r="J15" s="9">
        <f t="shared" si="2"/>
        <v>15.572436245252305</v>
      </c>
    </row>
    <row r="16" spans="1:10" ht="14.25">
      <c r="A16" s="10" t="s">
        <v>14</v>
      </c>
      <c r="B16" s="3">
        <v>3920</v>
      </c>
      <c r="C16" s="3">
        <v>535</v>
      </c>
      <c r="D16" s="3">
        <v>4455</v>
      </c>
      <c r="E16" s="3">
        <v>4255</v>
      </c>
      <c r="F16" s="3">
        <v>474</v>
      </c>
      <c r="G16" s="3">
        <v>4729</v>
      </c>
      <c r="H16" s="4">
        <f t="shared" si="0"/>
        <v>8.545918367346939</v>
      </c>
      <c r="I16" s="4">
        <f t="shared" si="1"/>
        <v>-11.401869158878505</v>
      </c>
      <c r="J16" s="5">
        <f t="shared" si="2"/>
        <v>6.150392817059483</v>
      </c>
    </row>
    <row r="17" spans="1:10" ht="14.25">
      <c r="A17" s="6" t="s">
        <v>15</v>
      </c>
      <c r="B17" s="7">
        <v>371</v>
      </c>
      <c r="C17" s="7">
        <v>0</v>
      </c>
      <c r="D17" s="7">
        <v>371</v>
      </c>
      <c r="E17" s="7">
        <v>440</v>
      </c>
      <c r="F17" s="7">
        <v>2</v>
      </c>
      <c r="G17" s="7">
        <v>442</v>
      </c>
      <c r="H17" s="8">
        <f t="shared" si="0"/>
        <v>18.598382749326145</v>
      </c>
      <c r="I17" s="8">
        <f t="shared" si="1"/>
        <v>0</v>
      </c>
      <c r="J17" s="9">
        <f t="shared" si="2"/>
        <v>19.137466307277627</v>
      </c>
    </row>
    <row r="18" spans="1:10" ht="14.25">
      <c r="A18" s="10" t="s">
        <v>16</v>
      </c>
      <c r="B18" s="3">
        <v>354</v>
      </c>
      <c r="C18" s="3">
        <v>7</v>
      </c>
      <c r="D18" s="3">
        <v>361</v>
      </c>
      <c r="E18" s="3">
        <v>610</v>
      </c>
      <c r="F18" s="3">
        <v>7</v>
      </c>
      <c r="G18" s="3">
        <v>617</v>
      </c>
      <c r="H18" s="4">
        <f t="shared" si="0"/>
        <v>72.31638418079096</v>
      </c>
      <c r="I18" s="4">
        <f t="shared" si="1"/>
        <v>0</v>
      </c>
      <c r="J18" s="5">
        <f t="shared" si="2"/>
        <v>70.91412742382272</v>
      </c>
    </row>
    <row r="19" spans="1:10" ht="14.25">
      <c r="A19" s="6" t="s">
        <v>17</v>
      </c>
      <c r="B19" s="7">
        <v>195</v>
      </c>
      <c r="C19" s="7">
        <v>20</v>
      </c>
      <c r="D19" s="7">
        <v>215</v>
      </c>
      <c r="E19" s="7">
        <v>294</v>
      </c>
      <c r="F19" s="7">
        <v>17</v>
      </c>
      <c r="G19" s="7">
        <v>311</v>
      </c>
      <c r="H19" s="8">
        <f t="shared" si="0"/>
        <v>50.76923076923077</v>
      </c>
      <c r="I19" s="8">
        <f t="shared" si="1"/>
        <v>-15</v>
      </c>
      <c r="J19" s="9">
        <f t="shared" si="2"/>
        <v>44.651162790697676</v>
      </c>
    </row>
    <row r="20" spans="1:10" ht="14.25">
      <c r="A20" s="10" t="s">
        <v>75</v>
      </c>
      <c r="B20" s="3"/>
      <c r="C20" s="3"/>
      <c r="D20" s="3">
        <v>0</v>
      </c>
      <c r="E20" s="3">
        <v>0</v>
      </c>
      <c r="F20" s="3">
        <v>0</v>
      </c>
      <c r="G20" s="3">
        <v>0</v>
      </c>
      <c r="H20" s="4">
        <f t="shared" si="0"/>
        <v>0</v>
      </c>
      <c r="I20" s="4">
        <f t="shared" si="1"/>
        <v>0</v>
      </c>
      <c r="J20" s="5">
        <f t="shared" si="2"/>
        <v>0</v>
      </c>
    </row>
    <row r="21" spans="1:10" ht="14.25">
      <c r="A21" s="6" t="s">
        <v>18</v>
      </c>
      <c r="B21" s="7">
        <v>393</v>
      </c>
      <c r="C21" s="7">
        <v>0</v>
      </c>
      <c r="D21" s="7">
        <v>393</v>
      </c>
      <c r="E21" s="7">
        <v>387</v>
      </c>
      <c r="F21" s="7">
        <v>19</v>
      </c>
      <c r="G21" s="7">
        <v>406</v>
      </c>
      <c r="H21" s="8">
        <f t="shared" si="0"/>
        <v>-1.5267175572519083</v>
      </c>
      <c r="I21" s="8">
        <f t="shared" si="1"/>
        <v>0</v>
      </c>
      <c r="J21" s="9">
        <f t="shared" si="2"/>
        <v>3.307888040712468</v>
      </c>
    </row>
    <row r="22" spans="1:10" ht="14.25">
      <c r="A22" s="10" t="s">
        <v>19</v>
      </c>
      <c r="B22" s="3"/>
      <c r="C22" s="3"/>
      <c r="D22" s="3">
        <v>0</v>
      </c>
      <c r="E22" s="3">
        <v>0</v>
      </c>
      <c r="F22" s="3">
        <v>0</v>
      </c>
      <c r="G22" s="3">
        <v>0</v>
      </c>
      <c r="H22" s="4">
        <f t="shared" si="0"/>
        <v>0</v>
      </c>
      <c r="I22" s="4">
        <f t="shared" si="1"/>
        <v>0</v>
      </c>
      <c r="J22" s="5">
        <f t="shared" si="2"/>
        <v>0</v>
      </c>
    </row>
    <row r="23" spans="1:10" ht="14.25">
      <c r="A23" s="6" t="s">
        <v>20</v>
      </c>
      <c r="B23" s="7">
        <v>823</v>
      </c>
      <c r="C23" s="7">
        <v>0</v>
      </c>
      <c r="D23" s="7">
        <v>823</v>
      </c>
      <c r="E23" s="7">
        <v>1145</v>
      </c>
      <c r="F23" s="7">
        <v>6</v>
      </c>
      <c r="G23" s="7">
        <v>1151</v>
      </c>
      <c r="H23" s="8">
        <f t="shared" si="0"/>
        <v>39.12515188335359</v>
      </c>
      <c r="I23" s="8">
        <f t="shared" si="1"/>
        <v>0</v>
      </c>
      <c r="J23" s="9">
        <f t="shared" si="2"/>
        <v>39.85419198055893</v>
      </c>
    </row>
    <row r="24" spans="1:10" ht="14.25">
      <c r="A24" s="10" t="s">
        <v>21</v>
      </c>
      <c r="B24" s="3">
        <v>285</v>
      </c>
      <c r="C24" s="3">
        <v>0</v>
      </c>
      <c r="D24" s="3">
        <v>285</v>
      </c>
      <c r="E24" s="3">
        <v>407</v>
      </c>
      <c r="F24" s="3">
        <v>0</v>
      </c>
      <c r="G24" s="3">
        <v>407</v>
      </c>
      <c r="H24" s="4">
        <f t="shared" si="0"/>
        <v>42.80701754385965</v>
      </c>
      <c r="I24" s="4">
        <f t="shared" si="1"/>
        <v>0</v>
      </c>
      <c r="J24" s="5">
        <f t="shared" si="2"/>
        <v>42.80701754385965</v>
      </c>
    </row>
    <row r="25" spans="1:10" ht="14.25">
      <c r="A25" s="6" t="s">
        <v>22</v>
      </c>
      <c r="B25" s="7">
        <v>201</v>
      </c>
      <c r="C25" s="7">
        <v>3</v>
      </c>
      <c r="D25" s="7">
        <v>204</v>
      </c>
      <c r="E25" s="7">
        <v>342</v>
      </c>
      <c r="F25" s="7">
        <v>74</v>
      </c>
      <c r="G25" s="7">
        <v>416</v>
      </c>
      <c r="H25" s="8">
        <f t="shared" si="0"/>
        <v>70.1492537313433</v>
      </c>
      <c r="I25" s="8">
        <f t="shared" si="1"/>
        <v>2366.666666666667</v>
      </c>
      <c r="J25" s="9">
        <f t="shared" si="2"/>
        <v>103.921568627451</v>
      </c>
    </row>
    <row r="26" spans="1:10" ht="14.25">
      <c r="A26" s="10" t="s">
        <v>23</v>
      </c>
      <c r="B26" s="3">
        <v>174</v>
      </c>
      <c r="C26" s="3">
        <v>0</v>
      </c>
      <c r="D26" s="3">
        <v>174</v>
      </c>
      <c r="E26" s="3">
        <v>240</v>
      </c>
      <c r="F26" s="3">
        <v>3</v>
      </c>
      <c r="G26" s="3">
        <v>243</v>
      </c>
      <c r="H26" s="4">
        <f t="shared" si="0"/>
        <v>37.93103448275862</v>
      </c>
      <c r="I26" s="4">
        <f t="shared" si="1"/>
        <v>0</v>
      </c>
      <c r="J26" s="5">
        <f t="shared" si="2"/>
        <v>39.6551724137931</v>
      </c>
    </row>
    <row r="27" spans="1:10" ht="14.25">
      <c r="A27" s="6" t="s">
        <v>24</v>
      </c>
      <c r="B27" s="7"/>
      <c r="C27" s="7"/>
      <c r="D27" s="7">
        <v>0</v>
      </c>
      <c r="E27" s="7">
        <v>0</v>
      </c>
      <c r="F27" s="7">
        <v>0</v>
      </c>
      <c r="G27" s="7">
        <v>0</v>
      </c>
      <c r="H27" s="8">
        <f t="shared" si="0"/>
        <v>0</v>
      </c>
      <c r="I27" s="8">
        <f t="shared" si="1"/>
        <v>0</v>
      </c>
      <c r="J27" s="9">
        <f t="shared" si="2"/>
        <v>0</v>
      </c>
    </row>
    <row r="28" spans="1:10" ht="14.25">
      <c r="A28" s="10" t="s">
        <v>25</v>
      </c>
      <c r="B28" s="3">
        <v>875</v>
      </c>
      <c r="C28" s="3">
        <v>109</v>
      </c>
      <c r="D28" s="3">
        <v>984</v>
      </c>
      <c r="E28" s="3">
        <v>983</v>
      </c>
      <c r="F28" s="3">
        <v>87</v>
      </c>
      <c r="G28" s="3">
        <v>1070</v>
      </c>
      <c r="H28" s="4">
        <f t="shared" si="0"/>
        <v>12.342857142857143</v>
      </c>
      <c r="I28" s="4">
        <f t="shared" si="1"/>
        <v>-20.18348623853211</v>
      </c>
      <c r="J28" s="5">
        <f t="shared" si="2"/>
        <v>8.739837398373984</v>
      </c>
    </row>
    <row r="29" spans="1:10" ht="14.25">
      <c r="A29" s="6" t="s">
        <v>26</v>
      </c>
      <c r="B29" s="7">
        <v>2753</v>
      </c>
      <c r="C29" s="7">
        <v>158</v>
      </c>
      <c r="D29" s="7">
        <v>2911</v>
      </c>
      <c r="E29" s="7">
        <v>3517</v>
      </c>
      <c r="F29" s="7">
        <v>204</v>
      </c>
      <c r="G29" s="7">
        <v>3721</v>
      </c>
      <c r="H29" s="8">
        <f t="shared" si="0"/>
        <v>27.751543770432257</v>
      </c>
      <c r="I29" s="8">
        <f t="shared" si="1"/>
        <v>29.11392405063291</v>
      </c>
      <c r="J29" s="9">
        <f t="shared" si="2"/>
        <v>27.825489522500856</v>
      </c>
    </row>
    <row r="30" spans="1:10" ht="14.25">
      <c r="A30" s="10" t="s">
        <v>27</v>
      </c>
      <c r="B30" s="3">
        <v>1131</v>
      </c>
      <c r="C30" s="3">
        <v>23</v>
      </c>
      <c r="D30" s="3">
        <v>1154</v>
      </c>
      <c r="E30" s="3">
        <v>1618</v>
      </c>
      <c r="F30" s="3">
        <v>68</v>
      </c>
      <c r="G30" s="3">
        <v>1686</v>
      </c>
      <c r="H30" s="4">
        <f t="shared" si="0"/>
        <v>43.05923961096375</v>
      </c>
      <c r="I30" s="4">
        <f t="shared" si="1"/>
        <v>195.65217391304347</v>
      </c>
      <c r="J30" s="5">
        <f t="shared" si="2"/>
        <v>46.10051993067591</v>
      </c>
    </row>
    <row r="31" spans="1:10" ht="14.25">
      <c r="A31" s="6" t="s">
        <v>64</v>
      </c>
      <c r="B31" s="7">
        <v>545</v>
      </c>
      <c r="C31" s="7">
        <v>35</v>
      </c>
      <c r="D31" s="7">
        <v>580</v>
      </c>
      <c r="E31" s="7">
        <v>791</v>
      </c>
      <c r="F31" s="7">
        <v>1</v>
      </c>
      <c r="G31" s="7">
        <v>792</v>
      </c>
      <c r="H31" s="8">
        <f t="shared" si="0"/>
        <v>45.137614678899084</v>
      </c>
      <c r="I31" s="8">
        <f t="shared" si="1"/>
        <v>-97.14285714285714</v>
      </c>
      <c r="J31" s="9">
        <f t="shared" si="2"/>
        <v>36.55172413793103</v>
      </c>
    </row>
    <row r="32" spans="1:10" ht="14.25">
      <c r="A32" s="10" t="s">
        <v>76</v>
      </c>
      <c r="B32" s="3"/>
      <c r="C32" s="3">
        <v>114</v>
      </c>
      <c r="D32" s="3">
        <v>114</v>
      </c>
      <c r="E32" s="3">
        <v>0</v>
      </c>
      <c r="F32" s="3">
        <v>131</v>
      </c>
      <c r="G32" s="3">
        <v>131</v>
      </c>
      <c r="H32" s="4">
        <f t="shared" si="0"/>
        <v>0</v>
      </c>
      <c r="I32" s="4">
        <f t="shared" si="1"/>
        <v>14.912280701754385</v>
      </c>
      <c r="J32" s="5">
        <f t="shared" si="2"/>
        <v>14.912280701754385</v>
      </c>
    </row>
    <row r="33" spans="1:10" ht="14.25">
      <c r="A33" s="6" t="s">
        <v>60</v>
      </c>
      <c r="B33" s="7">
        <v>189</v>
      </c>
      <c r="C33" s="7">
        <v>0</v>
      </c>
      <c r="D33" s="7">
        <v>189</v>
      </c>
      <c r="E33" s="7">
        <v>308</v>
      </c>
      <c r="F33" s="7">
        <v>0</v>
      </c>
      <c r="G33" s="7">
        <v>308</v>
      </c>
      <c r="H33" s="8">
        <f t="shared" si="0"/>
        <v>62.96296296296296</v>
      </c>
      <c r="I33" s="8">
        <f t="shared" si="1"/>
        <v>0</v>
      </c>
      <c r="J33" s="9">
        <f t="shared" si="2"/>
        <v>62.96296296296296</v>
      </c>
    </row>
    <row r="34" spans="1:10" ht="14.25">
      <c r="A34" s="10" t="s">
        <v>28</v>
      </c>
      <c r="B34" s="3">
        <v>1834</v>
      </c>
      <c r="C34" s="3">
        <v>265</v>
      </c>
      <c r="D34" s="3">
        <v>2099</v>
      </c>
      <c r="E34" s="3">
        <v>660</v>
      </c>
      <c r="F34" s="3">
        <v>114</v>
      </c>
      <c r="G34" s="3">
        <v>774</v>
      </c>
      <c r="H34" s="4">
        <f t="shared" si="0"/>
        <v>-64.01308615049072</v>
      </c>
      <c r="I34" s="4">
        <f t="shared" si="1"/>
        <v>-56.9811320754717</v>
      </c>
      <c r="J34" s="5">
        <f t="shared" si="2"/>
        <v>-63.12529776083849</v>
      </c>
    </row>
    <row r="35" spans="1:10" ht="14.25">
      <c r="A35" s="6" t="s">
        <v>59</v>
      </c>
      <c r="B35" s="7">
        <v>315</v>
      </c>
      <c r="C35" s="7">
        <v>4</v>
      </c>
      <c r="D35" s="7">
        <v>319</v>
      </c>
      <c r="E35" s="7">
        <v>689</v>
      </c>
      <c r="F35" s="7">
        <v>2</v>
      </c>
      <c r="G35" s="7">
        <v>691</v>
      </c>
      <c r="H35" s="8">
        <f t="shared" si="0"/>
        <v>118.73015873015873</v>
      </c>
      <c r="I35" s="8">
        <f t="shared" si="1"/>
        <v>-50</v>
      </c>
      <c r="J35" s="9">
        <f t="shared" si="2"/>
        <v>116.61442006269593</v>
      </c>
    </row>
    <row r="36" spans="1:10" ht="14.25">
      <c r="A36" s="10" t="s">
        <v>29</v>
      </c>
      <c r="B36" s="3">
        <v>125</v>
      </c>
      <c r="C36" s="3">
        <v>15</v>
      </c>
      <c r="D36" s="3">
        <v>140</v>
      </c>
      <c r="E36" s="3">
        <v>187</v>
      </c>
      <c r="F36" s="3">
        <v>58</v>
      </c>
      <c r="G36" s="3">
        <v>245</v>
      </c>
      <c r="H36" s="4">
        <f t="shared" si="0"/>
        <v>49.6</v>
      </c>
      <c r="I36" s="4">
        <f t="shared" si="1"/>
        <v>286.6666666666667</v>
      </c>
      <c r="J36" s="5">
        <f t="shared" si="2"/>
        <v>75</v>
      </c>
    </row>
    <row r="37" spans="1:10" ht="14.25">
      <c r="A37" s="6" t="s">
        <v>30</v>
      </c>
      <c r="B37" s="7">
        <v>363</v>
      </c>
      <c r="C37" s="7">
        <v>0</v>
      </c>
      <c r="D37" s="7">
        <v>363</v>
      </c>
      <c r="E37" s="7">
        <v>592</v>
      </c>
      <c r="F37" s="7">
        <v>3</v>
      </c>
      <c r="G37" s="7">
        <v>595</v>
      </c>
      <c r="H37" s="8">
        <f t="shared" si="0"/>
        <v>63.08539944903582</v>
      </c>
      <c r="I37" s="8">
        <f t="shared" si="1"/>
        <v>0</v>
      </c>
      <c r="J37" s="9">
        <f t="shared" si="2"/>
        <v>63.91184573002755</v>
      </c>
    </row>
    <row r="38" spans="1:10" ht="14.25">
      <c r="A38" s="10" t="s">
        <v>31</v>
      </c>
      <c r="B38" s="3">
        <v>1030</v>
      </c>
      <c r="C38" s="3">
        <v>0</v>
      </c>
      <c r="D38" s="3">
        <v>1030</v>
      </c>
      <c r="E38" s="3">
        <v>1069</v>
      </c>
      <c r="F38" s="3">
        <v>0</v>
      </c>
      <c r="G38" s="3">
        <v>1069</v>
      </c>
      <c r="H38" s="4">
        <f t="shared" si="0"/>
        <v>3.7864077669902914</v>
      </c>
      <c r="I38" s="4">
        <f t="shared" si="1"/>
        <v>0</v>
      </c>
      <c r="J38" s="5">
        <f t="shared" si="2"/>
        <v>3.7864077669902914</v>
      </c>
    </row>
    <row r="39" spans="1:10" ht="14.25">
      <c r="A39" s="6" t="s">
        <v>32</v>
      </c>
      <c r="B39" s="7">
        <v>150</v>
      </c>
      <c r="C39" s="7">
        <v>0</v>
      </c>
      <c r="D39" s="7">
        <v>150</v>
      </c>
      <c r="E39" s="7">
        <v>217</v>
      </c>
      <c r="F39" s="7">
        <v>5</v>
      </c>
      <c r="G39" s="7">
        <v>222</v>
      </c>
      <c r="H39" s="8">
        <f t="shared" si="0"/>
        <v>44.666666666666664</v>
      </c>
      <c r="I39" s="8">
        <f t="shared" si="1"/>
        <v>0</v>
      </c>
      <c r="J39" s="9">
        <f t="shared" si="2"/>
        <v>48</v>
      </c>
    </row>
    <row r="40" spans="1:10" ht="14.25">
      <c r="A40" s="10" t="s">
        <v>33</v>
      </c>
      <c r="B40" s="3">
        <v>3132</v>
      </c>
      <c r="C40" s="3">
        <v>835</v>
      </c>
      <c r="D40" s="3">
        <v>3967</v>
      </c>
      <c r="E40" s="3">
        <v>3838</v>
      </c>
      <c r="F40" s="3">
        <v>743</v>
      </c>
      <c r="G40" s="3">
        <v>4581</v>
      </c>
      <c r="H40" s="4">
        <f t="shared" si="0"/>
        <v>22.541507024265645</v>
      </c>
      <c r="I40" s="4">
        <f t="shared" si="1"/>
        <v>-11.017964071856287</v>
      </c>
      <c r="J40" s="5">
        <f t="shared" si="2"/>
        <v>15.477690950340309</v>
      </c>
    </row>
    <row r="41" spans="1:10" ht="14.25">
      <c r="A41" s="6" t="s">
        <v>34</v>
      </c>
      <c r="B41" s="7"/>
      <c r="C41" s="7"/>
      <c r="D41" s="7">
        <v>0</v>
      </c>
      <c r="E41" s="7">
        <v>0</v>
      </c>
      <c r="F41" s="7">
        <v>3</v>
      </c>
      <c r="G41" s="7">
        <v>3</v>
      </c>
      <c r="H41" s="8">
        <f t="shared" si="0"/>
        <v>0</v>
      </c>
      <c r="I41" s="8">
        <f t="shared" si="1"/>
        <v>0</v>
      </c>
      <c r="J41" s="9">
        <f t="shared" si="2"/>
        <v>0</v>
      </c>
    </row>
    <row r="42" spans="1:10" ht="14.25">
      <c r="A42" s="10" t="s">
        <v>35</v>
      </c>
      <c r="B42" s="3">
        <v>1368</v>
      </c>
      <c r="C42" s="3">
        <v>213</v>
      </c>
      <c r="D42" s="3">
        <v>1581</v>
      </c>
      <c r="E42" s="3">
        <v>1721</v>
      </c>
      <c r="F42" s="3">
        <v>247</v>
      </c>
      <c r="G42" s="3">
        <v>1968</v>
      </c>
      <c r="H42" s="4">
        <f t="shared" si="0"/>
        <v>25.804093567251464</v>
      </c>
      <c r="I42" s="4">
        <f t="shared" si="1"/>
        <v>15.96244131455399</v>
      </c>
      <c r="J42" s="5">
        <f t="shared" si="2"/>
        <v>24.47817836812144</v>
      </c>
    </row>
    <row r="43" spans="1:10" ht="14.25">
      <c r="A43" s="6" t="s">
        <v>36</v>
      </c>
      <c r="B43" s="7">
        <v>1264</v>
      </c>
      <c r="C43" s="7">
        <v>9</v>
      </c>
      <c r="D43" s="7">
        <v>1273</v>
      </c>
      <c r="E43" s="7">
        <v>1385</v>
      </c>
      <c r="F43" s="7">
        <v>7</v>
      </c>
      <c r="G43" s="7">
        <v>1392</v>
      </c>
      <c r="H43" s="41">
        <f t="shared" si="0"/>
        <v>9.572784810126581</v>
      </c>
      <c r="I43" s="8">
        <f t="shared" si="1"/>
        <v>-22.22222222222222</v>
      </c>
      <c r="J43" s="9">
        <f t="shared" si="2"/>
        <v>9.347996857816183</v>
      </c>
    </row>
    <row r="44" spans="1:10" ht="14.25">
      <c r="A44" s="10" t="s">
        <v>68</v>
      </c>
      <c r="B44" s="3">
        <v>1183</v>
      </c>
      <c r="C44" s="3">
        <v>0</v>
      </c>
      <c r="D44" s="3">
        <v>1183</v>
      </c>
      <c r="E44" s="3">
        <v>1398</v>
      </c>
      <c r="F44" s="3">
        <v>10</v>
      </c>
      <c r="G44" s="3">
        <v>1408</v>
      </c>
      <c r="H44" s="4">
        <f t="shared" si="0"/>
        <v>18.17413355874894</v>
      </c>
      <c r="I44" s="4">
        <f t="shared" si="1"/>
        <v>0</v>
      </c>
      <c r="J44" s="5">
        <f t="shared" si="2"/>
        <v>19.019442096365175</v>
      </c>
    </row>
    <row r="45" spans="1:10" ht="14.25">
      <c r="A45" s="6" t="s">
        <v>69</v>
      </c>
      <c r="B45" s="7">
        <v>628</v>
      </c>
      <c r="C45" s="7">
        <v>0</v>
      </c>
      <c r="D45" s="7">
        <v>628</v>
      </c>
      <c r="E45" s="7">
        <v>836</v>
      </c>
      <c r="F45" s="7">
        <v>1</v>
      </c>
      <c r="G45" s="7">
        <v>837</v>
      </c>
      <c r="H45" s="8">
        <f t="shared" si="0"/>
        <v>33.12101910828025</v>
      </c>
      <c r="I45" s="8">
        <f t="shared" si="1"/>
        <v>0</v>
      </c>
      <c r="J45" s="9">
        <f t="shared" si="2"/>
        <v>33.28025477707006</v>
      </c>
    </row>
    <row r="46" spans="1:10" ht="14.25">
      <c r="A46" s="10" t="s">
        <v>37</v>
      </c>
      <c r="B46" s="3">
        <v>778</v>
      </c>
      <c r="C46" s="3">
        <v>49</v>
      </c>
      <c r="D46" s="3">
        <v>827</v>
      </c>
      <c r="E46" s="3">
        <v>990</v>
      </c>
      <c r="F46" s="3">
        <v>36</v>
      </c>
      <c r="G46" s="3">
        <v>1026</v>
      </c>
      <c r="H46" s="4">
        <f t="shared" si="0"/>
        <v>27.249357326478147</v>
      </c>
      <c r="I46" s="4">
        <f t="shared" si="1"/>
        <v>-26.53061224489796</v>
      </c>
      <c r="J46" s="5">
        <f t="shared" si="2"/>
        <v>24.062877871825876</v>
      </c>
    </row>
    <row r="47" spans="1:10" ht="14.25">
      <c r="A47" s="6" t="s">
        <v>38</v>
      </c>
      <c r="B47" s="7">
        <v>1508</v>
      </c>
      <c r="C47" s="7">
        <v>2</v>
      </c>
      <c r="D47" s="7">
        <v>1510</v>
      </c>
      <c r="E47" s="7">
        <v>1931</v>
      </c>
      <c r="F47" s="7">
        <v>21</v>
      </c>
      <c r="G47" s="7">
        <v>1952</v>
      </c>
      <c r="H47" s="8">
        <f t="shared" si="0"/>
        <v>28.050397877984086</v>
      </c>
      <c r="I47" s="8">
        <f t="shared" si="1"/>
        <v>950</v>
      </c>
      <c r="J47" s="9">
        <f t="shared" si="2"/>
        <v>29.271523178807946</v>
      </c>
    </row>
    <row r="48" spans="1:10" ht="14.25">
      <c r="A48" s="10" t="s">
        <v>70</v>
      </c>
      <c r="B48" s="3"/>
      <c r="C48" s="3"/>
      <c r="D48" s="3">
        <v>0</v>
      </c>
      <c r="E48" s="3">
        <v>1909</v>
      </c>
      <c r="F48" s="3">
        <v>4</v>
      </c>
      <c r="G48" s="3">
        <v>1913</v>
      </c>
      <c r="H48" s="4"/>
      <c r="I48" s="4"/>
      <c r="J48" s="5"/>
    </row>
    <row r="49" spans="1:10" ht="14.25">
      <c r="A49" s="6" t="s">
        <v>39</v>
      </c>
      <c r="B49" s="7">
        <v>2187</v>
      </c>
      <c r="C49" s="7">
        <v>299</v>
      </c>
      <c r="D49" s="7">
        <v>2486</v>
      </c>
      <c r="E49" s="7">
        <v>2531</v>
      </c>
      <c r="F49" s="7">
        <v>253</v>
      </c>
      <c r="G49" s="7">
        <v>2784</v>
      </c>
      <c r="H49" s="8">
        <f t="shared" si="0"/>
        <v>15.72930955647005</v>
      </c>
      <c r="I49" s="8">
        <f t="shared" si="1"/>
        <v>-15.384615384615385</v>
      </c>
      <c r="J49" s="9">
        <f t="shared" si="2"/>
        <v>11.987127916331456</v>
      </c>
    </row>
    <row r="50" spans="1:10" ht="14.25">
      <c r="A50" s="10" t="s">
        <v>40</v>
      </c>
      <c r="B50" s="3">
        <v>100</v>
      </c>
      <c r="C50" s="3">
        <v>0</v>
      </c>
      <c r="D50" s="3">
        <v>100</v>
      </c>
      <c r="E50" s="3">
        <v>148</v>
      </c>
      <c r="F50" s="3">
        <v>0</v>
      </c>
      <c r="G50" s="3">
        <v>148</v>
      </c>
      <c r="H50" s="4">
        <f t="shared" si="0"/>
        <v>48</v>
      </c>
      <c r="I50" s="4">
        <f t="shared" si="1"/>
        <v>0</v>
      </c>
      <c r="J50" s="5">
        <f t="shared" si="2"/>
        <v>48</v>
      </c>
    </row>
    <row r="51" spans="1:10" ht="14.25">
      <c r="A51" s="6" t="s">
        <v>41</v>
      </c>
      <c r="B51" s="7">
        <v>156</v>
      </c>
      <c r="C51" s="7">
        <v>0</v>
      </c>
      <c r="D51" s="7">
        <v>156</v>
      </c>
      <c r="E51" s="7">
        <v>246</v>
      </c>
      <c r="F51" s="7">
        <v>2</v>
      </c>
      <c r="G51" s="7">
        <v>248</v>
      </c>
      <c r="H51" s="8">
        <f t="shared" si="0"/>
        <v>57.692307692307686</v>
      </c>
      <c r="I51" s="8">
        <f t="shared" si="1"/>
        <v>0</v>
      </c>
      <c r="J51" s="9">
        <f t="shared" si="2"/>
        <v>58.97435897435898</v>
      </c>
    </row>
    <row r="52" spans="1:10" ht="14.25">
      <c r="A52" s="10" t="s">
        <v>42</v>
      </c>
      <c r="B52" s="3">
        <v>799</v>
      </c>
      <c r="C52" s="3">
        <v>2</v>
      </c>
      <c r="D52" s="3">
        <v>801</v>
      </c>
      <c r="E52" s="3">
        <v>881</v>
      </c>
      <c r="F52" s="3">
        <v>17</v>
      </c>
      <c r="G52" s="3">
        <v>898</v>
      </c>
      <c r="H52" s="4">
        <f t="shared" si="0"/>
        <v>10.262828535669586</v>
      </c>
      <c r="I52" s="4">
        <f t="shared" si="1"/>
        <v>750</v>
      </c>
      <c r="J52" s="5">
        <f t="shared" si="2"/>
        <v>12.109862671660425</v>
      </c>
    </row>
    <row r="53" spans="1:10" ht="14.25">
      <c r="A53" s="6" t="s">
        <v>71</v>
      </c>
      <c r="B53" s="7">
        <v>1157</v>
      </c>
      <c r="C53" s="7">
        <v>0</v>
      </c>
      <c r="D53" s="7">
        <v>1157</v>
      </c>
      <c r="E53" s="7">
        <v>1955</v>
      </c>
      <c r="F53" s="7">
        <v>93</v>
      </c>
      <c r="G53" s="7">
        <v>2048</v>
      </c>
      <c r="H53" s="8">
        <f t="shared" si="0"/>
        <v>68.971477960242</v>
      </c>
      <c r="I53" s="8">
        <f t="shared" si="1"/>
        <v>0</v>
      </c>
      <c r="J53" s="9">
        <f t="shared" si="2"/>
        <v>77.009507346586</v>
      </c>
    </row>
    <row r="54" spans="1:10" ht="14.25">
      <c r="A54" s="10" t="s">
        <v>43</v>
      </c>
      <c r="B54" s="3">
        <v>564</v>
      </c>
      <c r="C54" s="3">
        <v>0</v>
      </c>
      <c r="D54" s="3">
        <v>564</v>
      </c>
      <c r="E54" s="3">
        <v>696</v>
      </c>
      <c r="F54" s="3">
        <v>0</v>
      </c>
      <c r="G54" s="3">
        <v>696</v>
      </c>
      <c r="H54" s="4">
        <f t="shared" si="0"/>
        <v>23.404255319148938</v>
      </c>
      <c r="I54" s="4">
        <f t="shared" si="1"/>
        <v>0</v>
      </c>
      <c r="J54" s="5">
        <f t="shared" si="2"/>
        <v>23.404255319148938</v>
      </c>
    </row>
    <row r="55" spans="1:10" ht="14.25">
      <c r="A55" s="6" t="s">
        <v>61</v>
      </c>
      <c r="B55" s="7">
        <v>102</v>
      </c>
      <c r="C55" s="7">
        <v>42</v>
      </c>
      <c r="D55" s="7">
        <v>144</v>
      </c>
      <c r="E55" s="7">
        <v>96</v>
      </c>
      <c r="F55" s="7">
        <v>31</v>
      </c>
      <c r="G55" s="7">
        <v>127</v>
      </c>
      <c r="H55" s="8">
        <f t="shared" si="0"/>
        <v>-5.88235294117647</v>
      </c>
      <c r="I55" s="8">
        <f t="shared" si="1"/>
        <v>-26.190476190476193</v>
      </c>
      <c r="J55" s="9">
        <f t="shared" si="2"/>
        <v>-11.805555555555555</v>
      </c>
    </row>
    <row r="56" spans="1:10" ht="14.25">
      <c r="A56" s="10" t="s">
        <v>44</v>
      </c>
      <c r="B56" s="3">
        <v>70</v>
      </c>
      <c r="C56" s="3">
        <v>0</v>
      </c>
      <c r="D56" s="3">
        <v>70</v>
      </c>
      <c r="E56" s="3">
        <v>290</v>
      </c>
      <c r="F56" s="3">
        <v>7</v>
      </c>
      <c r="G56" s="3">
        <v>297</v>
      </c>
      <c r="H56" s="4">
        <f t="shared" si="0"/>
        <v>314.2857142857143</v>
      </c>
      <c r="I56" s="4">
        <f t="shared" si="1"/>
        <v>0</v>
      </c>
      <c r="J56" s="5">
        <f t="shared" si="2"/>
        <v>324.2857142857143</v>
      </c>
    </row>
    <row r="57" spans="1:10" ht="14.25">
      <c r="A57" s="6" t="s">
        <v>45</v>
      </c>
      <c r="B57" s="7"/>
      <c r="C57" s="7"/>
      <c r="D57" s="7">
        <v>0</v>
      </c>
      <c r="E57" s="7">
        <v>0</v>
      </c>
      <c r="F57" s="7">
        <v>0</v>
      </c>
      <c r="G57" s="7">
        <v>0</v>
      </c>
      <c r="H57" s="8">
        <f t="shared" si="0"/>
        <v>0</v>
      </c>
      <c r="I57" s="8">
        <f t="shared" si="1"/>
        <v>0</v>
      </c>
      <c r="J57" s="9">
        <f t="shared" si="2"/>
        <v>0</v>
      </c>
    </row>
    <row r="58" spans="1:10" ht="14.25">
      <c r="A58" s="10" t="s">
        <v>46</v>
      </c>
      <c r="B58" s="3">
        <v>2396</v>
      </c>
      <c r="C58" s="3">
        <v>8</v>
      </c>
      <c r="D58" s="3">
        <v>2404</v>
      </c>
      <c r="E58" s="3">
        <v>3022</v>
      </c>
      <c r="F58" s="3">
        <v>9</v>
      </c>
      <c r="G58" s="3">
        <v>3031</v>
      </c>
      <c r="H58" s="4">
        <f t="shared" si="0"/>
        <v>26.12687813021703</v>
      </c>
      <c r="I58" s="4">
        <f t="shared" si="1"/>
        <v>12.5</v>
      </c>
      <c r="J58" s="5">
        <f t="shared" si="2"/>
        <v>26.08153078202995</v>
      </c>
    </row>
    <row r="59" spans="1:10" ht="14.25">
      <c r="A59" s="6" t="s">
        <v>77</v>
      </c>
      <c r="B59" s="7">
        <v>113</v>
      </c>
      <c r="C59" s="7">
        <v>18</v>
      </c>
      <c r="D59" s="7">
        <v>131</v>
      </c>
      <c r="E59" s="7">
        <v>156</v>
      </c>
      <c r="F59" s="7">
        <v>44</v>
      </c>
      <c r="G59" s="7">
        <v>200</v>
      </c>
      <c r="H59" s="8">
        <f t="shared" si="0"/>
        <v>38.05309734513274</v>
      </c>
      <c r="I59" s="8">
        <f t="shared" si="1"/>
        <v>144.44444444444443</v>
      </c>
      <c r="J59" s="9">
        <f t="shared" si="2"/>
        <v>52.67175572519084</v>
      </c>
    </row>
    <row r="60" spans="1:10" ht="14.25">
      <c r="A60" s="10" t="s">
        <v>78</v>
      </c>
      <c r="B60" s="3">
        <v>38</v>
      </c>
      <c r="C60" s="3">
        <v>93</v>
      </c>
      <c r="D60" s="3">
        <v>131</v>
      </c>
      <c r="E60" s="3">
        <v>96</v>
      </c>
      <c r="F60" s="3">
        <v>100</v>
      </c>
      <c r="G60" s="3">
        <v>196</v>
      </c>
      <c r="H60" s="4">
        <f t="shared" si="0"/>
        <v>152.63157894736844</v>
      </c>
      <c r="I60" s="4">
        <f t="shared" si="1"/>
        <v>7.526881720430108</v>
      </c>
      <c r="J60" s="5">
        <f t="shared" si="2"/>
        <v>49.61832061068702</v>
      </c>
    </row>
    <row r="61" spans="1:10" ht="14.25">
      <c r="A61" s="11" t="s">
        <v>47</v>
      </c>
      <c r="B61" s="22">
        <f>+B62-SUM(B6+B10+B20+B32+B59+B60+B5)</f>
        <v>85544</v>
      </c>
      <c r="C61" s="22">
        <f>+C62-SUM(C6+C10+C20+C32+C59+C60+C5)</f>
        <v>31129</v>
      </c>
      <c r="D61" s="22">
        <f>+D62-SUM(D6+D10+D20+D32+D59+D60+D5)</f>
        <v>116673</v>
      </c>
      <c r="E61" s="22">
        <f>+E62-SUM(E6+E10+E20+E32+E59+E60+E5)</f>
        <v>103781</v>
      </c>
      <c r="F61" s="22">
        <f>+F62-SUM(F6+F10+F20+F32+F59+F60+F5)</f>
        <v>39582</v>
      </c>
      <c r="G61" s="22">
        <f>+G62-SUM(G6+G10+G20+G32+G59+G60+G5)</f>
        <v>143363</v>
      </c>
      <c r="H61" s="23">
        <f>+_xlfn.IFERROR(((E61-B61)/B61)*100,0)</f>
        <v>21.318853455531656</v>
      </c>
      <c r="I61" s="23">
        <f>+_xlfn.IFERROR(((F61-C61)/C61)*100,0)</f>
        <v>27.15474316553696</v>
      </c>
      <c r="J61" s="23">
        <f>+_xlfn.IFERROR(((G61-D61)/D61)*100,0)</f>
        <v>22.875901022515922</v>
      </c>
    </row>
    <row r="62" spans="1:10" ht="14.25">
      <c r="A62" s="14" t="s">
        <v>48</v>
      </c>
      <c r="B62" s="24">
        <f>SUM(B4:B60)</f>
        <v>143053</v>
      </c>
      <c r="C62" s="24">
        <f>SUM(C4:C60)</f>
        <v>144316</v>
      </c>
      <c r="D62" s="24">
        <f>SUM(D4:D60)</f>
        <v>287369</v>
      </c>
      <c r="E62" s="24">
        <f>SUM(E4:E60)</f>
        <v>172990</v>
      </c>
      <c r="F62" s="24">
        <f>SUM(F4:F60)</f>
        <v>189715</v>
      </c>
      <c r="G62" s="24">
        <f>SUM(G4:G60)</f>
        <v>362705</v>
      </c>
      <c r="H62" s="25">
        <f>+_xlfn.IFERROR(((E62-B62)/B62)*100,0)</f>
        <v>20.92720879673967</v>
      </c>
      <c r="I62" s="25">
        <f>+_xlfn.IFERROR(((F62-C62)/C62)*100,0)</f>
        <v>31.45805038942321</v>
      </c>
      <c r="J62" s="25">
        <f>+_xlfn.IFERROR(((G62-D62)/D62)*100,0)</f>
        <v>26.21577136016759</v>
      </c>
    </row>
    <row r="63" spans="1:10" ht="14.25">
      <c r="A63" s="26"/>
      <c r="B63" s="27"/>
      <c r="C63" s="27"/>
      <c r="D63" s="27"/>
      <c r="E63" s="27"/>
      <c r="F63" s="27"/>
      <c r="G63" s="27"/>
      <c r="H63" s="27"/>
      <c r="I63" s="27"/>
      <c r="J63" s="28"/>
    </row>
    <row r="64" spans="1:10" ht="14.25">
      <c r="A64" s="26"/>
      <c r="B64" s="27"/>
      <c r="C64" s="27"/>
      <c r="D64" s="27"/>
      <c r="E64" s="27"/>
      <c r="F64" s="27"/>
      <c r="G64" s="27"/>
      <c r="H64" s="27"/>
      <c r="I64" s="27"/>
      <c r="J64" s="28"/>
    </row>
    <row r="65" spans="1:10" ht="15" thickBot="1">
      <c r="A65" s="29"/>
      <c r="B65" s="30"/>
      <c r="C65" s="30"/>
      <c r="D65" s="30"/>
      <c r="E65" s="30"/>
      <c r="F65" s="30"/>
      <c r="G65" s="30"/>
      <c r="H65" s="30"/>
      <c r="I65" s="30"/>
      <c r="J65" s="31"/>
    </row>
    <row r="66" spans="1:10" ht="50.25" customHeight="1">
      <c r="A66" s="61" t="s">
        <v>62</v>
      </c>
      <c r="B66" s="61"/>
      <c r="C66" s="61"/>
      <c r="D66" s="61"/>
      <c r="E66" s="61"/>
      <c r="F66" s="61"/>
      <c r="G66" s="61"/>
      <c r="H66" s="61"/>
      <c r="I66" s="61"/>
      <c r="J66" s="61"/>
    </row>
    <row r="67" ht="14.25">
      <c r="A67" s="39" t="s">
        <v>63</v>
      </c>
    </row>
  </sheetData>
  <sheetProtection/>
  <mergeCells count="6">
    <mergeCell ref="A66:J66"/>
    <mergeCell ref="A1:J1"/>
    <mergeCell ref="A2:A3"/>
    <mergeCell ref="B2:D2"/>
    <mergeCell ref="E2:G2"/>
    <mergeCell ref="H2:J2"/>
  </mergeCells>
  <conditionalFormatting sqref="H8:J46">
    <cfRule type="cellIs" priority="3" dxfId="0" operator="equal">
      <formula>0</formula>
    </cfRule>
  </conditionalFormatting>
  <conditionalFormatting sqref="H4:J5">
    <cfRule type="cellIs" priority="7" dxfId="0" operator="equal">
      <formula>0</formula>
    </cfRule>
  </conditionalFormatting>
  <conditionalFormatting sqref="B4:G5">
    <cfRule type="cellIs" priority="8" dxfId="0" operator="equal">
      <formula>0</formula>
    </cfRule>
  </conditionalFormatting>
  <conditionalFormatting sqref="B6:G7">
    <cfRule type="cellIs" priority="6" dxfId="0" operator="equal">
      <formula>0</formula>
    </cfRule>
  </conditionalFormatting>
  <conditionalFormatting sqref="H6:J7">
    <cfRule type="cellIs" priority="5" dxfId="0" operator="equal">
      <formula>0</formula>
    </cfRule>
  </conditionalFormatting>
  <conditionalFormatting sqref="B8:G46">
    <cfRule type="cellIs" priority="4" dxfId="0" operator="equal">
      <formula>0</formula>
    </cfRule>
  </conditionalFormatting>
  <conditionalFormatting sqref="H47:J60">
    <cfRule type="cellIs" priority="1" dxfId="0" operator="equal">
      <formula>0</formula>
    </cfRule>
  </conditionalFormatting>
  <conditionalFormatting sqref="B47:G60">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80" zoomScaleNormal="80" zoomScalePageLayoutView="0" workbookViewId="0" topLeftCell="A19">
      <selection activeCell="B61" sqref="B61:G62"/>
    </sheetView>
  </sheetViews>
  <sheetFormatPr defaultColWidth="9.140625" defaultRowHeight="15"/>
  <cols>
    <col min="1" max="1" width="34.00390625" style="0" bestFit="1" customWidth="1"/>
    <col min="2" max="10" width="14.28125" style="0" customWidth="1"/>
  </cols>
  <sheetData>
    <row r="1" spans="1:10" ht="18" customHeight="1">
      <c r="A1" s="62" t="s">
        <v>57</v>
      </c>
      <c r="B1" s="63"/>
      <c r="C1" s="63"/>
      <c r="D1" s="63"/>
      <c r="E1" s="63"/>
      <c r="F1" s="63"/>
      <c r="G1" s="63"/>
      <c r="H1" s="63"/>
      <c r="I1" s="63"/>
      <c r="J1" s="64"/>
    </row>
    <row r="2" spans="1:10" ht="30" customHeight="1">
      <c r="A2" s="76" t="s">
        <v>1</v>
      </c>
      <c r="B2" s="67" t="s">
        <v>65</v>
      </c>
      <c r="C2" s="67"/>
      <c r="D2" s="67"/>
      <c r="E2" s="67" t="s">
        <v>66</v>
      </c>
      <c r="F2" s="67"/>
      <c r="G2" s="67"/>
      <c r="H2" s="68" t="s">
        <v>67</v>
      </c>
      <c r="I2" s="68"/>
      <c r="J2" s="69"/>
    </row>
    <row r="3" spans="1:10" ht="14.25">
      <c r="A3" s="77"/>
      <c r="B3" s="1" t="s">
        <v>2</v>
      </c>
      <c r="C3" s="1" t="s">
        <v>3</v>
      </c>
      <c r="D3" s="1" t="s">
        <v>4</v>
      </c>
      <c r="E3" s="1" t="s">
        <v>2</v>
      </c>
      <c r="F3" s="1" t="s">
        <v>3</v>
      </c>
      <c r="G3" s="1" t="s">
        <v>4</v>
      </c>
      <c r="H3" s="1" t="s">
        <v>2</v>
      </c>
      <c r="I3" s="1" t="s">
        <v>3</v>
      </c>
      <c r="J3" s="2" t="s">
        <v>4</v>
      </c>
    </row>
    <row r="4" spans="1:10" ht="14.25">
      <c r="A4" s="10" t="s">
        <v>5</v>
      </c>
      <c r="B4" s="3">
        <v>249.553</v>
      </c>
      <c r="C4" s="3">
        <v>58400.664999999986</v>
      </c>
      <c r="D4" s="3">
        <v>58650.217999999986</v>
      </c>
      <c r="E4" s="3"/>
      <c r="F4" s="3"/>
      <c r="G4" s="3"/>
      <c r="H4" s="4">
        <f>+_xlfn.IFERROR(((E4-B4)/B4)*100,0)</f>
        <v>-100</v>
      </c>
      <c r="I4" s="4">
        <f>+_xlfn.IFERROR(((F4-C4)/C4)*100,0)</f>
        <v>-100</v>
      </c>
      <c r="J4" s="5">
        <f>+_xlfn.IFERROR(((G4-D4)/D4)*100,0)</f>
        <v>-100</v>
      </c>
    </row>
    <row r="5" spans="1:10" ht="14.25">
      <c r="A5" s="6" t="s">
        <v>72</v>
      </c>
      <c r="B5" s="7">
        <v>52079.92</v>
      </c>
      <c r="C5" s="7">
        <v>675532.6550000001</v>
      </c>
      <c r="D5" s="7">
        <v>727612.5750000002</v>
      </c>
      <c r="E5" s="7">
        <v>67826.266</v>
      </c>
      <c r="F5" s="7">
        <v>713007.64443</v>
      </c>
      <c r="G5" s="7">
        <v>780833.9104299999</v>
      </c>
      <c r="H5" s="8">
        <f>+_xlfn.IFERROR(((E5-B5)/B5)*100,0)</f>
        <v>30.234965798718594</v>
      </c>
      <c r="I5" s="8">
        <f>+_xlfn.IFERROR(((F5-C5)/C5)*100,0)</f>
        <v>5.547472672509049</v>
      </c>
      <c r="J5" s="9">
        <f>+_xlfn.IFERROR(((G5-D5)/D5)*100,0)</f>
        <v>7.314515617050699</v>
      </c>
    </row>
    <row r="6" spans="1:10" ht="14.25">
      <c r="A6" s="10" t="s">
        <v>73</v>
      </c>
      <c r="B6" s="3">
        <v>33056.27899999999</v>
      </c>
      <c r="C6" s="3">
        <v>70342.07400000002</v>
      </c>
      <c r="D6" s="3">
        <v>103398.353</v>
      </c>
      <c r="E6" s="3">
        <v>35801.14006</v>
      </c>
      <c r="F6" s="3">
        <v>82317.15050409999</v>
      </c>
      <c r="G6" s="3">
        <v>118118.2905641</v>
      </c>
      <c r="H6" s="4">
        <f aca="true" t="shared" si="0" ref="H6:H60">+_xlfn.IFERROR(((E6-B6)/B6)*100,0)</f>
        <v>8.303599627774231</v>
      </c>
      <c r="I6" s="4">
        <f aca="true" t="shared" si="1" ref="I6:I61">+_xlfn.IFERROR(((F6-C6)/C6)*100,0)</f>
        <v>17.024059461340258</v>
      </c>
      <c r="J6" s="5">
        <f aca="true" t="shared" si="2" ref="J6:J61">+_xlfn.IFERROR(((G6-D6)/D6)*100,0)</f>
        <v>14.236143165742682</v>
      </c>
    </row>
    <row r="7" spans="1:10" ht="14.25">
      <c r="A7" s="6" t="s">
        <v>6</v>
      </c>
      <c r="B7" s="7">
        <v>17478.525999999998</v>
      </c>
      <c r="C7" s="7">
        <v>8821.268000000004</v>
      </c>
      <c r="D7" s="7">
        <v>26299.794</v>
      </c>
      <c r="E7" s="7">
        <v>21384</v>
      </c>
      <c r="F7" s="7">
        <v>10513</v>
      </c>
      <c r="G7" s="7">
        <v>31897</v>
      </c>
      <c r="H7" s="8">
        <f t="shared" si="0"/>
        <v>22.3444127954497</v>
      </c>
      <c r="I7" s="8">
        <f t="shared" si="1"/>
        <v>19.177877828901646</v>
      </c>
      <c r="J7" s="9">
        <f t="shared" si="2"/>
        <v>21.282318789265034</v>
      </c>
    </row>
    <row r="8" spans="1:10" ht="14.25">
      <c r="A8" s="10" t="s">
        <v>7</v>
      </c>
      <c r="B8" s="3">
        <v>21760.461</v>
      </c>
      <c r="C8" s="3">
        <v>10982.178000000002</v>
      </c>
      <c r="D8" s="3">
        <v>32742.639000000003</v>
      </c>
      <c r="E8" s="3">
        <v>22654.503559999997</v>
      </c>
      <c r="F8" s="3">
        <v>12684.432</v>
      </c>
      <c r="G8" s="3">
        <v>35338.93556</v>
      </c>
      <c r="H8" s="4">
        <f t="shared" si="0"/>
        <v>4.108564427931918</v>
      </c>
      <c r="I8" s="4">
        <f t="shared" si="1"/>
        <v>15.500149423912077</v>
      </c>
      <c r="J8" s="5">
        <f t="shared" si="2"/>
        <v>7.929405323743131</v>
      </c>
    </row>
    <row r="9" spans="1:10" ht="14.25">
      <c r="A9" s="6" t="s">
        <v>8</v>
      </c>
      <c r="B9" s="7">
        <v>14584.481</v>
      </c>
      <c r="C9" s="7">
        <v>32577.723000000016</v>
      </c>
      <c r="D9" s="7">
        <v>47162.20400000001</v>
      </c>
      <c r="E9" s="7">
        <v>16250.715</v>
      </c>
      <c r="F9" s="7">
        <v>44775.3427</v>
      </c>
      <c r="G9" s="7">
        <v>61026.057700000005</v>
      </c>
      <c r="H9" s="8">
        <f t="shared" si="0"/>
        <v>11.424705479749333</v>
      </c>
      <c r="I9" s="8">
        <f t="shared" si="1"/>
        <v>37.441596823694454</v>
      </c>
      <c r="J9" s="9">
        <f t="shared" si="2"/>
        <v>29.39611070763357</v>
      </c>
    </row>
    <row r="10" spans="1:10" ht="14.25">
      <c r="A10" s="10" t="s">
        <v>74</v>
      </c>
      <c r="B10" s="3">
        <v>905.7919999999999</v>
      </c>
      <c r="C10" s="3">
        <v>702.9279999999999</v>
      </c>
      <c r="D10" s="3">
        <v>1608.7199999999998</v>
      </c>
      <c r="E10" s="3">
        <v>1224.32</v>
      </c>
      <c r="F10" s="3">
        <v>668.554</v>
      </c>
      <c r="G10" s="3">
        <v>1892.8739999999998</v>
      </c>
      <c r="H10" s="4">
        <f t="shared" si="0"/>
        <v>35.16568925316188</v>
      </c>
      <c r="I10" s="4">
        <f t="shared" si="1"/>
        <v>-4.890116768715988</v>
      </c>
      <c r="J10" s="5">
        <f t="shared" si="2"/>
        <v>17.663359689691184</v>
      </c>
    </row>
    <row r="11" spans="1:10" ht="14.25">
      <c r="A11" s="6" t="s">
        <v>9</v>
      </c>
      <c r="B11" s="7">
        <v>2164.5550000000003</v>
      </c>
      <c r="C11" s="7">
        <v>1746.4030000000002</v>
      </c>
      <c r="D11" s="7">
        <v>3910.9580000000005</v>
      </c>
      <c r="E11" s="7">
        <v>2410.974</v>
      </c>
      <c r="F11" s="7">
        <v>2714.949</v>
      </c>
      <c r="G11" s="7">
        <v>5125.923000000001</v>
      </c>
      <c r="H11" s="8">
        <f t="shared" si="0"/>
        <v>11.384279909727397</v>
      </c>
      <c r="I11" s="8">
        <f t="shared" si="1"/>
        <v>55.459478711385614</v>
      </c>
      <c r="J11" s="9">
        <f t="shared" si="2"/>
        <v>31.06566217279756</v>
      </c>
    </row>
    <row r="12" spans="1:10" ht="14.25">
      <c r="A12" s="10" t="s">
        <v>10</v>
      </c>
      <c r="B12" s="3">
        <v>2489.332</v>
      </c>
      <c r="C12" s="3">
        <v>514.5340000000001</v>
      </c>
      <c r="D12" s="3">
        <v>3003.866</v>
      </c>
      <c r="E12" s="3">
        <v>2706.155</v>
      </c>
      <c r="F12" s="3">
        <v>676.155</v>
      </c>
      <c r="G12" s="3">
        <v>3382.3100000000004</v>
      </c>
      <c r="H12" s="4">
        <f t="shared" si="0"/>
        <v>8.710087686174457</v>
      </c>
      <c r="I12" s="4">
        <f t="shared" si="1"/>
        <v>31.411140954727934</v>
      </c>
      <c r="J12" s="5">
        <f t="shared" si="2"/>
        <v>12.598564649688115</v>
      </c>
    </row>
    <row r="13" spans="1:10" ht="14.25">
      <c r="A13" s="6" t="s">
        <v>11</v>
      </c>
      <c r="B13" s="7">
        <v>9935.858999999997</v>
      </c>
      <c r="C13" s="7">
        <v>3534.6209999999996</v>
      </c>
      <c r="D13" s="7">
        <v>13470.479999999996</v>
      </c>
      <c r="E13" s="7">
        <v>10931.162209999999</v>
      </c>
      <c r="F13" s="7">
        <v>3106.0969999999998</v>
      </c>
      <c r="G13" s="7">
        <v>14037.259209999998</v>
      </c>
      <c r="H13" s="8">
        <f t="shared" si="0"/>
        <v>10.017283961054622</v>
      </c>
      <c r="I13" s="8">
        <f t="shared" si="1"/>
        <v>-12.12361947716601</v>
      </c>
      <c r="J13" s="9">
        <f t="shared" si="2"/>
        <v>4.207565060784787</v>
      </c>
    </row>
    <row r="14" spans="1:10" ht="14.25">
      <c r="A14" s="10" t="s">
        <v>12</v>
      </c>
      <c r="B14" s="3">
        <v>5537.4090000000015</v>
      </c>
      <c r="C14" s="3">
        <v>618.3009999999998</v>
      </c>
      <c r="D14" s="3">
        <v>6155.710000000001</v>
      </c>
      <c r="E14" s="3">
        <v>5173.152</v>
      </c>
      <c r="F14" s="3">
        <v>967.4549999999999</v>
      </c>
      <c r="G14" s="3">
        <v>6140.607</v>
      </c>
      <c r="H14" s="4">
        <f t="shared" si="0"/>
        <v>-6.578112615484992</v>
      </c>
      <c r="I14" s="4">
        <f t="shared" si="1"/>
        <v>56.46990705174344</v>
      </c>
      <c r="J14" s="5">
        <f t="shared" si="2"/>
        <v>-0.24534943978843987</v>
      </c>
    </row>
    <row r="15" spans="1:10" ht="14.25">
      <c r="A15" s="6" t="s">
        <v>13</v>
      </c>
      <c r="B15" s="7">
        <v>2661.6009999999997</v>
      </c>
      <c r="C15" s="7">
        <v>16.455</v>
      </c>
      <c r="D15" s="7">
        <v>2678.0559999999996</v>
      </c>
      <c r="E15" s="7">
        <v>2573.69</v>
      </c>
      <c r="F15" s="7">
        <v>61.483999999999995</v>
      </c>
      <c r="G15" s="7">
        <v>2635.174</v>
      </c>
      <c r="H15" s="8">
        <f t="shared" si="0"/>
        <v>-3.302936841397325</v>
      </c>
      <c r="I15" s="8">
        <f t="shared" si="1"/>
        <v>273.64934670312977</v>
      </c>
      <c r="J15" s="9">
        <f t="shared" si="2"/>
        <v>-1.6012361205292054</v>
      </c>
    </row>
    <row r="16" spans="1:10" ht="14.25">
      <c r="A16" s="10" t="s">
        <v>14</v>
      </c>
      <c r="B16" s="3">
        <v>5193.194000000001</v>
      </c>
      <c r="C16" s="3">
        <v>1175</v>
      </c>
      <c r="D16" s="3">
        <v>6368.194000000001</v>
      </c>
      <c r="E16" s="3">
        <v>5724.495</v>
      </c>
      <c r="F16" s="3">
        <v>1359.637</v>
      </c>
      <c r="G16" s="3">
        <v>7084.132</v>
      </c>
      <c r="H16" s="4">
        <f t="shared" si="0"/>
        <v>10.230717358142185</v>
      </c>
      <c r="I16" s="4">
        <f t="shared" si="1"/>
        <v>15.713787234042547</v>
      </c>
      <c r="J16" s="5">
        <f t="shared" si="2"/>
        <v>11.242402477060185</v>
      </c>
    </row>
    <row r="17" spans="1:10" ht="14.25">
      <c r="A17" s="6" t="s">
        <v>15</v>
      </c>
      <c r="B17" s="7">
        <v>442.8499999999999</v>
      </c>
      <c r="C17" s="7"/>
      <c r="D17" s="7">
        <v>442.8499999999999</v>
      </c>
      <c r="E17" s="7">
        <v>520.89</v>
      </c>
      <c r="F17" s="7">
        <v>4.805</v>
      </c>
      <c r="G17" s="7">
        <v>525.6949999999999</v>
      </c>
      <c r="H17" s="8">
        <f t="shared" si="0"/>
        <v>17.622219713221202</v>
      </c>
      <c r="I17" s="8">
        <f t="shared" si="1"/>
        <v>0</v>
      </c>
      <c r="J17" s="9">
        <f t="shared" si="2"/>
        <v>18.707237213503454</v>
      </c>
    </row>
    <row r="18" spans="1:10" ht="14.25">
      <c r="A18" s="10" t="s">
        <v>16</v>
      </c>
      <c r="B18" s="3">
        <v>525.988</v>
      </c>
      <c r="C18" s="3"/>
      <c r="D18" s="3">
        <v>525.988</v>
      </c>
      <c r="E18" s="3">
        <v>831.4920000000001</v>
      </c>
      <c r="F18" s="3">
        <v>0</v>
      </c>
      <c r="G18" s="3">
        <v>831.4920000000001</v>
      </c>
      <c r="H18" s="4">
        <f t="shared" si="0"/>
        <v>58.081933428139045</v>
      </c>
      <c r="I18" s="4">
        <f t="shared" si="1"/>
        <v>0</v>
      </c>
      <c r="J18" s="5">
        <f t="shared" si="2"/>
        <v>58.081933428139045</v>
      </c>
    </row>
    <row r="19" spans="1:10" ht="14.25">
      <c r="A19" s="6" t="s">
        <v>17</v>
      </c>
      <c r="B19" s="7">
        <v>263.63899999999995</v>
      </c>
      <c r="C19" s="7">
        <v>71.655</v>
      </c>
      <c r="D19" s="7">
        <v>335.294</v>
      </c>
      <c r="E19" s="7">
        <v>230.309</v>
      </c>
      <c r="F19" s="7">
        <v>56.244</v>
      </c>
      <c r="G19" s="7">
        <v>286.553</v>
      </c>
      <c r="H19" s="8">
        <f t="shared" si="0"/>
        <v>-12.642287370229733</v>
      </c>
      <c r="I19" s="8">
        <f t="shared" si="1"/>
        <v>-21.507222105924225</v>
      </c>
      <c r="J19" s="9">
        <f t="shared" si="2"/>
        <v>-14.536794574313882</v>
      </c>
    </row>
    <row r="20" spans="1:10" ht="14.25">
      <c r="A20" s="10" t="s">
        <v>75</v>
      </c>
      <c r="B20" s="3"/>
      <c r="C20" s="3"/>
      <c r="D20" s="3">
        <v>0</v>
      </c>
      <c r="E20" s="3">
        <v>0</v>
      </c>
      <c r="F20" s="3">
        <v>0</v>
      </c>
      <c r="G20" s="3">
        <v>0</v>
      </c>
      <c r="H20" s="4">
        <f t="shared" si="0"/>
        <v>0</v>
      </c>
      <c r="I20" s="4">
        <f t="shared" si="1"/>
        <v>0</v>
      </c>
      <c r="J20" s="5">
        <f t="shared" si="2"/>
        <v>0</v>
      </c>
    </row>
    <row r="21" spans="1:10" ht="14.25">
      <c r="A21" s="6" t="s">
        <v>18</v>
      </c>
      <c r="B21" s="7">
        <v>341.83099999999996</v>
      </c>
      <c r="C21" s="7"/>
      <c r="D21" s="7">
        <v>341.83099999999996</v>
      </c>
      <c r="E21" s="7">
        <v>311.332</v>
      </c>
      <c r="F21" s="7">
        <v>62.771</v>
      </c>
      <c r="G21" s="7">
        <v>374.103</v>
      </c>
      <c r="H21" s="8">
        <f t="shared" si="0"/>
        <v>-8.92224520303892</v>
      </c>
      <c r="I21" s="8">
        <f t="shared" si="1"/>
        <v>0</v>
      </c>
      <c r="J21" s="9">
        <f t="shared" si="2"/>
        <v>9.440922561148653</v>
      </c>
    </row>
    <row r="22" spans="1:10" ht="14.25">
      <c r="A22" s="10" t="s">
        <v>19</v>
      </c>
      <c r="B22" s="3"/>
      <c r="C22" s="3"/>
      <c r="D22" s="3">
        <v>0</v>
      </c>
      <c r="E22" s="3">
        <v>0</v>
      </c>
      <c r="F22" s="3">
        <v>0</v>
      </c>
      <c r="G22" s="3">
        <v>0</v>
      </c>
      <c r="H22" s="4">
        <f t="shared" si="0"/>
        <v>0</v>
      </c>
      <c r="I22" s="4">
        <f t="shared" si="1"/>
        <v>0</v>
      </c>
      <c r="J22" s="5">
        <f t="shared" si="2"/>
        <v>0</v>
      </c>
    </row>
    <row r="23" spans="1:10" ht="14.25">
      <c r="A23" s="6" t="s">
        <v>20</v>
      </c>
      <c r="B23" s="7">
        <v>1220.7620000000002</v>
      </c>
      <c r="C23" s="7"/>
      <c r="D23" s="7">
        <v>1220.7620000000002</v>
      </c>
      <c r="E23" s="7">
        <v>1534.895</v>
      </c>
      <c r="F23" s="7">
        <v>16.840000000000003</v>
      </c>
      <c r="G23" s="7">
        <v>1551.735</v>
      </c>
      <c r="H23" s="8">
        <f t="shared" si="0"/>
        <v>25.732534269579144</v>
      </c>
      <c r="I23" s="8">
        <f t="shared" si="1"/>
        <v>0</v>
      </c>
      <c r="J23" s="9">
        <f t="shared" si="2"/>
        <v>27.11200053736926</v>
      </c>
    </row>
    <row r="24" spans="1:10" ht="14.25">
      <c r="A24" s="10" t="s">
        <v>21</v>
      </c>
      <c r="B24" s="3">
        <v>308.376</v>
      </c>
      <c r="C24" s="3"/>
      <c r="D24" s="3">
        <v>308.376</v>
      </c>
      <c r="E24" s="3">
        <v>422.957</v>
      </c>
      <c r="F24" s="3">
        <v>0</v>
      </c>
      <c r="G24" s="3">
        <v>422.957</v>
      </c>
      <c r="H24" s="4">
        <f t="shared" si="0"/>
        <v>37.15626378187668</v>
      </c>
      <c r="I24" s="4">
        <f t="shared" si="1"/>
        <v>0</v>
      </c>
      <c r="J24" s="5">
        <f t="shared" si="2"/>
        <v>37.15626378187668</v>
      </c>
    </row>
    <row r="25" spans="1:10" ht="14.25">
      <c r="A25" s="6" t="s">
        <v>22</v>
      </c>
      <c r="B25" s="7">
        <v>265.80199999999996</v>
      </c>
      <c r="C25" s="7">
        <v>9.051</v>
      </c>
      <c r="D25" s="7">
        <v>274.85299999999995</v>
      </c>
      <c r="E25" s="7">
        <v>572.073</v>
      </c>
      <c r="F25" s="7">
        <v>272.46</v>
      </c>
      <c r="G25" s="7">
        <v>844.5329999999999</v>
      </c>
      <c r="H25" s="8">
        <f t="shared" si="0"/>
        <v>115.22524284994095</v>
      </c>
      <c r="I25" s="8">
        <f t="shared" si="1"/>
        <v>2910.275107722903</v>
      </c>
      <c r="J25" s="9">
        <f t="shared" si="2"/>
        <v>207.26715735320334</v>
      </c>
    </row>
    <row r="26" spans="1:10" ht="14.25">
      <c r="A26" s="10" t="s">
        <v>23</v>
      </c>
      <c r="B26" s="3">
        <v>226.84599999999998</v>
      </c>
      <c r="C26" s="3"/>
      <c r="D26" s="3">
        <v>226.84599999999998</v>
      </c>
      <c r="E26" s="3">
        <v>239.06600000000003</v>
      </c>
      <c r="F26" s="3">
        <v>14.54</v>
      </c>
      <c r="G26" s="3">
        <v>253.60600000000002</v>
      </c>
      <c r="H26" s="4">
        <f t="shared" si="0"/>
        <v>5.3869144706100425</v>
      </c>
      <c r="I26" s="4">
        <f t="shared" si="1"/>
        <v>0</v>
      </c>
      <c r="J26" s="5">
        <f t="shared" si="2"/>
        <v>11.796549200779406</v>
      </c>
    </row>
    <row r="27" spans="1:10" ht="14.25">
      <c r="A27" s="6" t="s">
        <v>24</v>
      </c>
      <c r="B27" s="7"/>
      <c r="C27" s="7"/>
      <c r="D27" s="7">
        <v>0</v>
      </c>
      <c r="E27" s="7">
        <v>0</v>
      </c>
      <c r="F27" s="7">
        <v>0</v>
      </c>
      <c r="G27" s="7">
        <v>0</v>
      </c>
      <c r="H27" s="8">
        <f t="shared" si="0"/>
        <v>0</v>
      </c>
      <c r="I27" s="8">
        <f t="shared" si="1"/>
        <v>0</v>
      </c>
      <c r="J27" s="9">
        <f t="shared" si="2"/>
        <v>0</v>
      </c>
    </row>
    <row r="28" spans="1:10" ht="14.25">
      <c r="A28" s="10" t="s">
        <v>25</v>
      </c>
      <c r="B28" s="3">
        <v>907.8489999999999</v>
      </c>
      <c r="C28" s="3">
        <v>370.27099999999996</v>
      </c>
      <c r="D28" s="3">
        <v>1278.12</v>
      </c>
      <c r="E28" s="3">
        <v>1122.149</v>
      </c>
      <c r="F28" s="3">
        <v>206.035</v>
      </c>
      <c r="G28" s="3">
        <v>1328.184</v>
      </c>
      <c r="H28" s="4">
        <f t="shared" si="0"/>
        <v>23.6052471281017</v>
      </c>
      <c r="I28" s="4">
        <f t="shared" si="1"/>
        <v>-44.355620613010466</v>
      </c>
      <c r="J28" s="5">
        <f t="shared" si="2"/>
        <v>3.917003098300636</v>
      </c>
    </row>
    <row r="29" spans="1:10" ht="14.25">
      <c r="A29" s="6" t="s">
        <v>26</v>
      </c>
      <c r="B29" s="7">
        <v>3589.3799999999997</v>
      </c>
      <c r="C29" s="7">
        <v>421.401</v>
      </c>
      <c r="D29" s="7">
        <v>4010.7809999999995</v>
      </c>
      <c r="E29" s="7">
        <v>4569.3099999999995</v>
      </c>
      <c r="F29" s="7">
        <v>555.874</v>
      </c>
      <c r="G29" s="7">
        <v>5125.183999999999</v>
      </c>
      <c r="H29" s="8">
        <f t="shared" si="0"/>
        <v>27.300815182566346</v>
      </c>
      <c r="I29" s="8">
        <f t="shared" si="1"/>
        <v>31.91093518999718</v>
      </c>
      <c r="J29" s="9">
        <f t="shared" si="2"/>
        <v>27.78518697480615</v>
      </c>
    </row>
    <row r="30" spans="1:10" ht="14.25">
      <c r="A30" s="10" t="s">
        <v>27</v>
      </c>
      <c r="B30" s="3">
        <v>1474.4869999999999</v>
      </c>
      <c r="C30" s="3">
        <v>75.677</v>
      </c>
      <c r="D30" s="3">
        <v>1550.1639999999998</v>
      </c>
      <c r="E30" s="3">
        <v>1670.173</v>
      </c>
      <c r="F30" s="3">
        <v>243.954</v>
      </c>
      <c r="G30" s="3">
        <v>1914.127</v>
      </c>
      <c r="H30" s="4">
        <f t="shared" si="0"/>
        <v>13.27146322754966</v>
      </c>
      <c r="I30" s="4">
        <f t="shared" si="1"/>
        <v>222.36214437675906</v>
      </c>
      <c r="J30" s="5">
        <f t="shared" si="2"/>
        <v>23.478999641328286</v>
      </c>
    </row>
    <row r="31" spans="1:10" ht="14.25">
      <c r="A31" s="6" t="s">
        <v>64</v>
      </c>
      <c r="B31" s="7">
        <v>587.607</v>
      </c>
      <c r="C31" s="7">
        <v>110.196</v>
      </c>
      <c r="D31" s="7">
        <v>697.803</v>
      </c>
      <c r="E31" s="7">
        <v>769.8330000000001</v>
      </c>
      <c r="F31" s="7">
        <v>2.204</v>
      </c>
      <c r="G31" s="7">
        <v>772.037</v>
      </c>
      <c r="H31" s="8">
        <f t="shared" si="0"/>
        <v>31.01154342953711</v>
      </c>
      <c r="I31" s="8">
        <f t="shared" si="1"/>
        <v>-97.99992740208356</v>
      </c>
      <c r="J31" s="9">
        <f t="shared" si="2"/>
        <v>10.638246037921883</v>
      </c>
    </row>
    <row r="32" spans="1:10" ht="14.25">
      <c r="A32" s="10" t="s">
        <v>76</v>
      </c>
      <c r="B32" s="3"/>
      <c r="C32" s="3">
        <v>330.5390000000001</v>
      </c>
      <c r="D32" s="3">
        <v>330.5390000000001</v>
      </c>
      <c r="E32" s="3"/>
      <c r="F32" s="3">
        <v>478.491</v>
      </c>
      <c r="G32" s="3">
        <v>478.491</v>
      </c>
      <c r="H32" s="4">
        <f t="shared" si="0"/>
        <v>0</v>
      </c>
      <c r="I32" s="4">
        <f t="shared" si="1"/>
        <v>44.76083003821027</v>
      </c>
      <c r="J32" s="5">
        <f t="shared" si="2"/>
        <v>44.76083003821027</v>
      </c>
    </row>
    <row r="33" spans="1:10" ht="14.25">
      <c r="A33" s="6" t="s">
        <v>60</v>
      </c>
      <c r="B33" s="7">
        <v>275.538</v>
      </c>
      <c r="C33" s="7">
        <v>0</v>
      </c>
      <c r="D33" s="7">
        <v>275.538</v>
      </c>
      <c r="E33" s="7">
        <v>449.51800000000003</v>
      </c>
      <c r="F33" s="7">
        <v>0</v>
      </c>
      <c r="G33" s="7">
        <v>449.51800000000003</v>
      </c>
      <c r="H33" s="8">
        <f t="shared" si="0"/>
        <v>63.14192597754212</v>
      </c>
      <c r="I33" s="8">
        <f t="shared" si="1"/>
        <v>0</v>
      </c>
      <c r="J33" s="9">
        <f t="shared" si="2"/>
        <v>63.14192597754212</v>
      </c>
    </row>
    <row r="34" spans="1:10" ht="14.25">
      <c r="A34" s="10" t="s">
        <v>28</v>
      </c>
      <c r="B34" s="3">
        <v>2788.953</v>
      </c>
      <c r="C34" s="3">
        <v>483.05000000000007</v>
      </c>
      <c r="D34" s="3">
        <v>3272.003</v>
      </c>
      <c r="E34" s="3">
        <v>972.685</v>
      </c>
      <c r="F34" s="3">
        <v>186.36599999999999</v>
      </c>
      <c r="G34" s="3">
        <v>1159.051</v>
      </c>
      <c r="H34" s="4">
        <f t="shared" si="0"/>
        <v>-65.12365034477095</v>
      </c>
      <c r="I34" s="4">
        <f t="shared" si="1"/>
        <v>-61.41890073491357</v>
      </c>
      <c r="J34" s="5">
        <f t="shared" si="2"/>
        <v>-64.57671340765886</v>
      </c>
    </row>
    <row r="35" spans="1:10" ht="14.25">
      <c r="A35" s="6" t="s">
        <v>59</v>
      </c>
      <c r="B35" s="7">
        <v>568.3979999999999</v>
      </c>
      <c r="C35" s="7"/>
      <c r="D35" s="7">
        <v>568.3979999999999</v>
      </c>
      <c r="E35" s="7">
        <v>956.415</v>
      </c>
      <c r="F35" s="42">
        <v>0.3</v>
      </c>
      <c r="G35" s="7">
        <v>956.7149999999999</v>
      </c>
      <c r="H35" s="8">
        <f t="shared" si="0"/>
        <v>68.26501852575134</v>
      </c>
      <c r="I35" s="8">
        <f t="shared" si="1"/>
        <v>0</v>
      </c>
      <c r="J35" s="9">
        <f t="shared" si="2"/>
        <v>68.31779844404802</v>
      </c>
    </row>
    <row r="36" spans="1:10" ht="14.25">
      <c r="A36" s="10" t="s">
        <v>29</v>
      </c>
      <c r="B36" s="3">
        <v>158.02599999999995</v>
      </c>
      <c r="C36" s="3">
        <v>44.371</v>
      </c>
      <c r="D36" s="3">
        <v>202.39699999999996</v>
      </c>
      <c r="E36" s="3">
        <v>157.472</v>
      </c>
      <c r="F36" s="3">
        <v>117.696</v>
      </c>
      <c r="G36" s="3">
        <v>275.168</v>
      </c>
      <c r="H36" s="40">
        <f t="shared" si="0"/>
        <v>-0.3505752217989099</v>
      </c>
      <c r="I36" s="4">
        <f t="shared" si="1"/>
        <v>165.25433278492704</v>
      </c>
      <c r="J36" s="5">
        <f t="shared" si="2"/>
        <v>35.95458430707968</v>
      </c>
    </row>
    <row r="37" spans="1:10" ht="14.25">
      <c r="A37" s="6" t="s">
        <v>30</v>
      </c>
      <c r="B37" s="7">
        <v>394.1770000000001</v>
      </c>
      <c r="C37" s="7">
        <v>0</v>
      </c>
      <c r="D37" s="7">
        <v>394.1770000000001</v>
      </c>
      <c r="E37" s="7">
        <v>688.968</v>
      </c>
      <c r="F37" s="7">
        <v>9.370000000000001</v>
      </c>
      <c r="G37" s="7">
        <v>698.338</v>
      </c>
      <c r="H37" s="8">
        <f t="shared" si="0"/>
        <v>74.78645380121108</v>
      </c>
      <c r="I37" s="8">
        <f t="shared" si="1"/>
        <v>0</v>
      </c>
      <c r="J37" s="9">
        <f t="shared" si="2"/>
        <v>77.16355850290601</v>
      </c>
    </row>
    <row r="38" spans="1:10" ht="14.25">
      <c r="A38" s="10" t="s">
        <v>31</v>
      </c>
      <c r="B38" s="3">
        <v>1681.136</v>
      </c>
      <c r="C38" s="3">
        <v>0</v>
      </c>
      <c r="D38" s="3">
        <v>1681.136</v>
      </c>
      <c r="E38" s="3">
        <v>1406.498</v>
      </c>
      <c r="F38" s="3">
        <v>0</v>
      </c>
      <c r="G38" s="3">
        <v>1406.498</v>
      </c>
      <c r="H38" s="4">
        <f t="shared" si="0"/>
        <v>-16.33645344576524</v>
      </c>
      <c r="I38" s="4">
        <f t="shared" si="1"/>
        <v>0</v>
      </c>
      <c r="J38" s="5">
        <f t="shared" si="2"/>
        <v>-16.33645344576524</v>
      </c>
    </row>
    <row r="39" spans="1:10" ht="14.25">
      <c r="A39" s="6" t="s">
        <v>32</v>
      </c>
      <c r="B39" s="7">
        <v>100.326</v>
      </c>
      <c r="C39" s="7">
        <v>0</v>
      </c>
      <c r="D39" s="7">
        <v>100.326</v>
      </c>
      <c r="E39" s="7">
        <v>113.874</v>
      </c>
      <c r="F39" s="7">
        <v>18.186</v>
      </c>
      <c r="G39" s="7">
        <v>132.06</v>
      </c>
      <c r="H39" s="8">
        <f t="shared" si="0"/>
        <v>13.503977034866338</v>
      </c>
      <c r="I39" s="8">
        <f t="shared" si="1"/>
        <v>0</v>
      </c>
      <c r="J39" s="9">
        <f t="shared" si="2"/>
        <v>31.630883320375585</v>
      </c>
    </row>
    <row r="40" spans="1:10" ht="14.25">
      <c r="A40" s="10" t="s">
        <v>33</v>
      </c>
      <c r="B40" s="3">
        <v>4127.714</v>
      </c>
      <c r="C40" s="3">
        <v>1913.258</v>
      </c>
      <c r="D40" s="3">
        <v>6040.972</v>
      </c>
      <c r="E40" s="3">
        <v>4639.758</v>
      </c>
      <c r="F40" s="3">
        <v>2075.61</v>
      </c>
      <c r="G40" s="3">
        <v>6715.368</v>
      </c>
      <c r="H40" s="4">
        <f t="shared" si="0"/>
        <v>12.405026123418432</v>
      </c>
      <c r="I40" s="4">
        <f t="shared" si="1"/>
        <v>8.48563027046013</v>
      </c>
      <c r="J40" s="5">
        <f t="shared" si="2"/>
        <v>11.163700146267864</v>
      </c>
    </row>
    <row r="41" spans="1:10" ht="14.25">
      <c r="A41" s="6" t="s">
        <v>34</v>
      </c>
      <c r="B41" s="7"/>
      <c r="C41" s="7"/>
      <c r="D41" s="7">
        <v>0</v>
      </c>
      <c r="E41" s="7">
        <v>0</v>
      </c>
      <c r="F41" s="7">
        <v>8.695</v>
      </c>
      <c r="G41" s="7">
        <v>8.695</v>
      </c>
      <c r="H41" s="8">
        <f t="shared" si="0"/>
        <v>0</v>
      </c>
      <c r="I41" s="8">
        <f t="shared" si="1"/>
        <v>0</v>
      </c>
      <c r="J41" s="9">
        <f t="shared" si="2"/>
        <v>0</v>
      </c>
    </row>
    <row r="42" spans="1:10" ht="14.25">
      <c r="A42" s="10" t="s">
        <v>35</v>
      </c>
      <c r="B42" s="3">
        <v>1486.7790000000005</v>
      </c>
      <c r="C42" s="3">
        <v>390.47800000000007</v>
      </c>
      <c r="D42" s="3">
        <v>1877.2570000000005</v>
      </c>
      <c r="E42" s="3">
        <v>1848.3629999999998</v>
      </c>
      <c r="F42" s="3">
        <v>770.008</v>
      </c>
      <c r="G42" s="3">
        <v>2618.371</v>
      </c>
      <c r="H42" s="4">
        <f t="shared" si="0"/>
        <v>24.319956093003686</v>
      </c>
      <c r="I42" s="4">
        <f t="shared" si="1"/>
        <v>97.19625689539485</v>
      </c>
      <c r="J42" s="5">
        <f t="shared" si="2"/>
        <v>39.47855834337011</v>
      </c>
    </row>
    <row r="43" spans="1:10" ht="14.25">
      <c r="A43" s="6" t="s">
        <v>36</v>
      </c>
      <c r="B43" s="7">
        <v>1496.2429999999995</v>
      </c>
      <c r="C43" s="7">
        <v>0.881</v>
      </c>
      <c r="D43" s="7">
        <v>1497.1239999999996</v>
      </c>
      <c r="E43" s="7">
        <v>1650.314</v>
      </c>
      <c r="F43" s="7">
        <v>22.936</v>
      </c>
      <c r="G43" s="7">
        <v>1673.25</v>
      </c>
      <c r="H43" s="8">
        <f t="shared" si="0"/>
        <v>10.297191031136029</v>
      </c>
      <c r="I43" s="8">
        <f t="shared" si="1"/>
        <v>2503.405221339387</v>
      </c>
      <c r="J43" s="9">
        <f t="shared" si="2"/>
        <v>11.764289397538246</v>
      </c>
    </row>
    <row r="44" spans="1:10" ht="14.25">
      <c r="A44" s="10" t="s">
        <v>68</v>
      </c>
      <c r="B44" s="3">
        <v>1645.7100000000003</v>
      </c>
      <c r="C44" s="3">
        <v>0</v>
      </c>
      <c r="D44" s="3">
        <v>1645.7100000000003</v>
      </c>
      <c r="E44" s="3">
        <v>1802.345</v>
      </c>
      <c r="F44" s="3">
        <v>37.471000000000004</v>
      </c>
      <c r="G44" s="3">
        <v>1839.816</v>
      </c>
      <c r="H44" s="4">
        <f t="shared" si="0"/>
        <v>9.517776521987455</v>
      </c>
      <c r="I44" s="4">
        <f t="shared" si="1"/>
        <v>0</v>
      </c>
      <c r="J44" s="5">
        <f t="shared" si="2"/>
        <v>11.794666131943037</v>
      </c>
    </row>
    <row r="45" spans="1:10" ht="14.25">
      <c r="A45" s="6" t="s">
        <v>69</v>
      </c>
      <c r="B45" s="7">
        <v>829.5659999999999</v>
      </c>
      <c r="C45" s="7">
        <v>0</v>
      </c>
      <c r="D45" s="7">
        <v>829.5659999999999</v>
      </c>
      <c r="E45" s="7">
        <v>1054.411</v>
      </c>
      <c r="F45" s="7">
        <v>4.695</v>
      </c>
      <c r="G45" s="7">
        <v>1059.106</v>
      </c>
      <c r="H45" s="8">
        <f t="shared" si="0"/>
        <v>27.10393145331416</v>
      </c>
      <c r="I45" s="8">
        <f t="shared" si="1"/>
        <v>0</v>
      </c>
      <c r="J45" s="9">
        <f t="shared" si="2"/>
        <v>27.669890038887818</v>
      </c>
    </row>
    <row r="46" spans="1:10" ht="14.25">
      <c r="A46" s="10" t="s">
        <v>37</v>
      </c>
      <c r="B46" s="3">
        <v>1008.387</v>
      </c>
      <c r="C46" s="3">
        <v>47.94500000000001</v>
      </c>
      <c r="D46" s="3">
        <v>1056.3319999999999</v>
      </c>
      <c r="E46" s="3">
        <v>1112.161</v>
      </c>
      <c r="F46" s="3">
        <v>44.854</v>
      </c>
      <c r="G46" s="3">
        <v>1157.015</v>
      </c>
      <c r="H46" s="4">
        <f t="shared" si="0"/>
        <v>10.291088639579856</v>
      </c>
      <c r="I46" s="4">
        <f t="shared" si="1"/>
        <v>-6.446970487016388</v>
      </c>
      <c r="J46" s="5">
        <f t="shared" si="2"/>
        <v>9.53137839239938</v>
      </c>
    </row>
    <row r="47" spans="1:10" ht="14.25">
      <c r="A47" s="6" t="s">
        <v>38</v>
      </c>
      <c r="B47" s="7">
        <v>1695.5559999999998</v>
      </c>
      <c r="C47" s="7">
        <v>1.3579999999999999</v>
      </c>
      <c r="D47" s="7">
        <v>1696.9139999999998</v>
      </c>
      <c r="E47" s="7">
        <v>2060.399</v>
      </c>
      <c r="F47" s="7">
        <v>57.54</v>
      </c>
      <c r="G47" s="7">
        <v>2117.939</v>
      </c>
      <c r="H47" s="8">
        <f t="shared" si="0"/>
        <v>21.517602485556367</v>
      </c>
      <c r="I47" s="8">
        <f t="shared" si="1"/>
        <v>4137.1134020618565</v>
      </c>
      <c r="J47" s="9">
        <f t="shared" si="2"/>
        <v>24.81121612527212</v>
      </c>
    </row>
    <row r="48" spans="1:10" ht="14.25">
      <c r="A48" s="10" t="s">
        <v>70</v>
      </c>
      <c r="B48" s="3"/>
      <c r="C48" s="3"/>
      <c r="D48" s="3">
        <v>0</v>
      </c>
      <c r="E48" s="3">
        <v>1686.6970000000001</v>
      </c>
      <c r="F48" s="3">
        <v>16.297</v>
      </c>
      <c r="G48" s="3">
        <v>1702.9940000000001</v>
      </c>
      <c r="H48" s="4"/>
      <c r="I48" s="4"/>
      <c r="J48" s="5"/>
    </row>
    <row r="49" spans="1:10" ht="14.25">
      <c r="A49" s="6" t="s">
        <v>39</v>
      </c>
      <c r="B49" s="7">
        <v>2711.2509999999993</v>
      </c>
      <c r="C49" s="7">
        <v>697.6640000000001</v>
      </c>
      <c r="D49" s="7">
        <v>3408.9149999999995</v>
      </c>
      <c r="E49" s="7">
        <v>2841.569</v>
      </c>
      <c r="F49" s="7">
        <v>789.258</v>
      </c>
      <c r="G49" s="7">
        <v>3630.827</v>
      </c>
      <c r="H49" s="8">
        <f t="shared" si="0"/>
        <v>4.8065634646147</v>
      </c>
      <c r="I49" s="8">
        <f t="shared" si="1"/>
        <v>13.128669388129518</v>
      </c>
      <c r="J49" s="9">
        <f t="shared" si="2"/>
        <v>6.5097545700025</v>
      </c>
    </row>
    <row r="50" spans="1:10" ht="14.25">
      <c r="A50" s="10" t="s">
        <v>40</v>
      </c>
      <c r="B50" s="3">
        <v>99.95999999999998</v>
      </c>
      <c r="C50" s="3">
        <v>0</v>
      </c>
      <c r="D50" s="3">
        <v>99.95999999999998</v>
      </c>
      <c r="E50" s="3">
        <v>123.205</v>
      </c>
      <c r="F50" s="3">
        <v>0</v>
      </c>
      <c r="G50" s="3">
        <v>123.205</v>
      </c>
      <c r="H50" s="4">
        <f t="shared" si="0"/>
        <v>23.2543017206883</v>
      </c>
      <c r="I50" s="4">
        <f t="shared" si="1"/>
        <v>0</v>
      </c>
      <c r="J50" s="5">
        <f t="shared" si="2"/>
        <v>23.2543017206883</v>
      </c>
    </row>
    <row r="51" spans="1:10" ht="14.25">
      <c r="A51" s="6" t="s">
        <v>41</v>
      </c>
      <c r="B51" s="7">
        <v>159.20799999999997</v>
      </c>
      <c r="C51" s="7">
        <v>0</v>
      </c>
      <c r="D51" s="7">
        <v>159.20799999999997</v>
      </c>
      <c r="E51" s="7">
        <v>208.008</v>
      </c>
      <c r="F51" s="7">
        <v>0</v>
      </c>
      <c r="G51" s="7">
        <v>208.008</v>
      </c>
      <c r="H51" s="8">
        <f t="shared" si="0"/>
        <v>30.65172604391742</v>
      </c>
      <c r="I51" s="8">
        <f t="shared" si="1"/>
        <v>0</v>
      </c>
      <c r="J51" s="9">
        <f t="shared" si="2"/>
        <v>30.65172604391742</v>
      </c>
    </row>
    <row r="52" spans="1:10" ht="14.25">
      <c r="A52" s="10" t="s">
        <v>42</v>
      </c>
      <c r="B52" s="3">
        <v>998.6129999999997</v>
      </c>
      <c r="C52" s="3">
        <v>1.221</v>
      </c>
      <c r="D52" s="3">
        <v>999.8339999999997</v>
      </c>
      <c r="E52" s="3">
        <v>980.4970000000001</v>
      </c>
      <c r="F52" s="3">
        <v>44.393</v>
      </c>
      <c r="G52" s="3">
        <v>1024.89</v>
      </c>
      <c r="H52" s="4">
        <f t="shared" si="0"/>
        <v>-1.8141161791404328</v>
      </c>
      <c r="I52" s="4">
        <f t="shared" si="1"/>
        <v>3535.790335790335</v>
      </c>
      <c r="J52" s="5">
        <f t="shared" si="2"/>
        <v>2.5060159986558155</v>
      </c>
    </row>
    <row r="53" spans="1:10" ht="14.25">
      <c r="A53" s="6" t="s">
        <v>71</v>
      </c>
      <c r="B53" s="7">
        <v>1323.4810000000002</v>
      </c>
      <c r="C53" s="7">
        <v>0</v>
      </c>
      <c r="D53" s="7">
        <v>1323.4810000000002</v>
      </c>
      <c r="E53" s="7">
        <v>3176.9610000000002</v>
      </c>
      <c r="F53" s="7">
        <v>671.6129999999999</v>
      </c>
      <c r="G53" s="7">
        <v>3848.574</v>
      </c>
      <c r="H53" s="8">
        <f t="shared" si="0"/>
        <v>140.04583367649403</v>
      </c>
      <c r="I53" s="8">
        <f t="shared" si="1"/>
        <v>0</v>
      </c>
      <c r="J53" s="9">
        <f t="shared" si="2"/>
        <v>190.7917831838915</v>
      </c>
    </row>
    <row r="54" spans="1:10" ht="14.25">
      <c r="A54" s="10" t="s">
        <v>43</v>
      </c>
      <c r="B54" s="3">
        <v>915.7039999999998</v>
      </c>
      <c r="C54" s="3">
        <v>0</v>
      </c>
      <c r="D54" s="3">
        <v>915.7039999999998</v>
      </c>
      <c r="E54" s="3">
        <v>1092.868</v>
      </c>
      <c r="F54" s="3">
        <v>0</v>
      </c>
      <c r="G54" s="3">
        <v>1092.868</v>
      </c>
      <c r="H54" s="4">
        <f t="shared" si="0"/>
        <v>19.34730000087366</v>
      </c>
      <c r="I54" s="4">
        <f t="shared" si="1"/>
        <v>0</v>
      </c>
      <c r="J54" s="5">
        <f t="shared" si="2"/>
        <v>19.34730000087366</v>
      </c>
    </row>
    <row r="55" spans="1:10" ht="14.25">
      <c r="A55" s="6" t="s">
        <v>61</v>
      </c>
      <c r="B55" s="7">
        <v>51.313</v>
      </c>
      <c r="C55" s="7">
        <v>510.4219999999999</v>
      </c>
      <c r="D55" s="7">
        <v>561.7349999999999</v>
      </c>
      <c r="E55" s="7">
        <v>68.641</v>
      </c>
      <c r="F55" s="7">
        <v>469.895</v>
      </c>
      <c r="G55" s="7">
        <v>538.536</v>
      </c>
      <c r="H55" s="8">
        <f t="shared" si="0"/>
        <v>33.7692202755637</v>
      </c>
      <c r="I55" s="8">
        <f t="shared" si="1"/>
        <v>-7.939900709608899</v>
      </c>
      <c r="J55" s="9">
        <f t="shared" si="2"/>
        <v>-4.129883307965493</v>
      </c>
    </row>
    <row r="56" spans="1:10" ht="14.25">
      <c r="A56" s="10" t="s">
        <v>44</v>
      </c>
      <c r="B56" s="3">
        <v>81.66000000000001</v>
      </c>
      <c r="C56" s="3">
        <v>0</v>
      </c>
      <c r="D56" s="3">
        <v>81.66000000000001</v>
      </c>
      <c r="E56" s="3">
        <v>353.85699999999997</v>
      </c>
      <c r="F56" s="3">
        <v>23.87</v>
      </c>
      <c r="G56" s="3">
        <v>377.727</v>
      </c>
      <c r="H56" s="4">
        <f t="shared" si="0"/>
        <v>333.3296595640459</v>
      </c>
      <c r="I56" s="4">
        <f t="shared" si="1"/>
        <v>0</v>
      </c>
      <c r="J56" s="5">
        <f t="shared" si="2"/>
        <v>362.56061719324015</v>
      </c>
    </row>
    <row r="57" spans="1:10" ht="14.25">
      <c r="A57" s="6" t="s">
        <v>45</v>
      </c>
      <c r="B57" s="7"/>
      <c r="C57" s="7"/>
      <c r="D57" s="7">
        <v>0</v>
      </c>
      <c r="E57" s="7">
        <v>0</v>
      </c>
      <c r="F57" s="7">
        <v>0</v>
      </c>
      <c r="G57" s="7">
        <v>0</v>
      </c>
      <c r="H57" s="8">
        <f t="shared" si="0"/>
        <v>0</v>
      </c>
      <c r="I57" s="8">
        <f t="shared" si="1"/>
        <v>0</v>
      </c>
      <c r="J57" s="9">
        <f t="shared" si="2"/>
        <v>0</v>
      </c>
    </row>
    <row r="58" spans="1:10" ht="14.25">
      <c r="A58" s="10" t="s">
        <v>46</v>
      </c>
      <c r="B58" s="3">
        <v>3787.321000000001</v>
      </c>
      <c r="C58" s="3">
        <v>2.241</v>
      </c>
      <c r="D58" s="3">
        <v>3789.562000000001</v>
      </c>
      <c r="E58" s="3">
        <v>4546.858</v>
      </c>
      <c r="F58" s="3">
        <v>25.164</v>
      </c>
      <c r="G58" s="3">
        <v>4572.022</v>
      </c>
      <c r="H58" s="4">
        <f t="shared" si="0"/>
        <v>20.054729979317813</v>
      </c>
      <c r="I58" s="4">
        <f t="shared" si="1"/>
        <v>1022.8915662650603</v>
      </c>
      <c r="J58" s="5">
        <f t="shared" si="2"/>
        <v>20.647768792277287</v>
      </c>
    </row>
    <row r="59" spans="1:10" ht="14.25">
      <c r="A59" s="6" t="s">
        <v>77</v>
      </c>
      <c r="B59" s="7">
        <v>83.99499999999999</v>
      </c>
      <c r="C59" s="7">
        <v>53.617</v>
      </c>
      <c r="D59" s="7">
        <v>137.612</v>
      </c>
      <c r="E59" s="7">
        <v>106.09</v>
      </c>
      <c r="F59" s="7">
        <v>151.398</v>
      </c>
      <c r="G59" s="7">
        <v>257.488</v>
      </c>
      <c r="H59" s="8">
        <f t="shared" si="0"/>
        <v>26.305137210548263</v>
      </c>
      <c r="I59" s="8">
        <f t="shared" si="1"/>
        <v>182.36939776563406</v>
      </c>
      <c r="J59" s="9">
        <f t="shared" si="2"/>
        <v>87.11158910560127</v>
      </c>
    </row>
    <row r="60" spans="1:10" ht="14.25">
      <c r="A60" s="10" t="s">
        <v>78</v>
      </c>
      <c r="B60" s="3">
        <v>24.6</v>
      </c>
      <c r="C60" s="3">
        <v>274.681</v>
      </c>
      <c r="D60" s="3">
        <v>299.281</v>
      </c>
      <c r="E60" s="3">
        <v>74.214</v>
      </c>
      <c r="F60" s="3">
        <v>326.541</v>
      </c>
      <c r="G60" s="3">
        <v>400.755</v>
      </c>
      <c r="H60" s="4">
        <f t="shared" si="0"/>
        <v>201.68292682926827</v>
      </c>
      <c r="I60" s="4">
        <f t="shared" si="1"/>
        <v>18.880082714130214</v>
      </c>
      <c r="J60" s="5">
        <f t="shared" si="2"/>
        <v>33.90592787380422</v>
      </c>
    </row>
    <row r="61" spans="1:10" ht="14.25">
      <c r="A61" s="11" t="s">
        <v>47</v>
      </c>
      <c r="B61" s="22">
        <f>+B62-SUM(B6+B10+B32+B20+B59+B60+B5)</f>
        <v>120595.40799999991</v>
      </c>
      <c r="C61" s="22">
        <f>+C62-SUM(C6+C10+C32+C20+C59+C60+C5)</f>
        <v>123538.28800000006</v>
      </c>
      <c r="D61" s="22">
        <f>+D62-SUM(D6+D10+D32+D20+D59+D60+D5)</f>
        <v>244133.69599999965</v>
      </c>
      <c r="E61" s="22">
        <f>+E62-SUM(E6+E10+E32+E20+E59+E60+E5)</f>
        <v>136595.66777000003</v>
      </c>
      <c r="F61" s="22">
        <f>+F62-SUM(F6+F10+F32+F20+F59+F60+F5)</f>
        <v>83688.49570000032</v>
      </c>
      <c r="G61" s="22">
        <f>+G62-SUM(G6+G10+G32+G20+G59+G60+G5)</f>
        <v>220284.16347000003</v>
      </c>
      <c r="H61" s="23">
        <f>+_xlfn.IFERROR(((E61-B61)/B61)*100,0)</f>
        <v>13.26771892508555</v>
      </c>
      <c r="I61" s="23">
        <f t="shared" si="1"/>
        <v>-32.257037834294515</v>
      </c>
      <c r="J61" s="23">
        <f t="shared" si="2"/>
        <v>-9.769045781373684</v>
      </c>
    </row>
    <row r="62" spans="1:10" ht="14.25">
      <c r="A62" s="14" t="s">
        <v>48</v>
      </c>
      <c r="B62" s="24">
        <f>SUM(B4:B60)</f>
        <v>206745.9939999999</v>
      </c>
      <c r="C62" s="24">
        <f>SUM(C4:C60)</f>
        <v>870774.7820000002</v>
      </c>
      <c r="D62" s="24">
        <f>SUM(D4:D60)</f>
        <v>1077520.7759999998</v>
      </c>
      <c r="E62" s="24">
        <f>SUM(E4:E60)</f>
        <v>241627.69783000002</v>
      </c>
      <c r="F62" s="24">
        <f>SUM(F4:F60)</f>
        <v>880638.2746341003</v>
      </c>
      <c r="G62" s="24">
        <f>SUM(G4:G60)</f>
        <v>1122265.9724641</v>
      </c>
      <c r="H62" s="25">
        <f>+_xlfn.IFERROR(((E62-B62)/B62)*100,0)</f>
        <v>16.871767696741998</v>
      </c>
      <c r="I62" s="25">
        <f>+_xlfn.IFERROR(((F62-C62)/C62)*100,0)</f>
        <v>1.1327260318041712</v>
      </c>
      <c r="J62" s="25">
        <f>+_xlfn.IFERROR(((G62-D62)/D62)*100,0)</f>
        <v>4.152606377596209</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61" t="s">
        <v>62</v>
      </c>
      <c r="B66" s="61"/>
      <c r="C66" s="61"/>
      <c r="D66" s="61"/>
      <c r="E66" s="61"/>
      <c r="F66" s="61"/>
      <c r="G66" s="61"/>
      <c r="H66" s="61"/>
      <c r="I66" s="61"/>
      <c r="J66" s="61"/>
    </row>
    <row r="67" ht="14.25">
      <c r="A67" s="39" t="s">
        <v>63</v>
      </c>
    </row>
    <row r="68" spans="2:7" ht="14.25">
      <c r="B68" s="37"/>
      <c r="C68" s="37"/>
      <c r="D68" s="37"/>
      <c r="E68" s="37"/>
      <c r="F68" s="37"/>
      <c r="G68" s="37"/>
    </row>
    <row r="69" spans="2:7" ht="14.25">
      <c r="B69" s="37"/>
      <c r="C69" s="37"/>
      <c r="D69" s="37"/>
      <c r="E69" s="37"/>
      <c r="F69" s="37"/>
      <c r="G69" s="37"/>
    </row>
    <row r="70" spans="2:7" ht="14.25">
      <c r="B70" s="43"/>
      <c r="C70" s="43"/>
      <c r="D70" s="43"/>
      <c r="E70" s="43"/>
      <c r="F70" s="43"/>
      <c r="G70" s="43"/>
    </row>
    <row r="71" spans="2:7" ht="14.25">
      <c r="B71" s="43"/>
      <c r="C71" s="43"/>
      <c r="D71" s="43"/>
      <c r="E71" s="43"/>
      <c r="F71" s="43"/>
      <c r="G71" s="43"/>
    </row>
  </sheetData>
  <sheetProtection/>
  <mergeCells count="6">
    <mergeCell ref="A66:J66"/>
    <mergeCell ref="A1:J1"/>
    <mergeCell ref="A2:A3"/>
    <mergeCell ref="B2:D2"/>
    <mergeCell ref="E2:G2"/>
    <mergeCell ref="H2:J2"/>
  </mergeCells>
  <conditionalFormatting sqref="H8:J46">
    <cfRule type="cellIs" priority="3" dxfId="0" operator="equal">
      <formula>0</formula>
    </cfRule>
  </conditionalFormatting>
  <conditionalFormatting sqref="H4:J5">
    <cfRule type="cellIs" priority="7" dxfId="0" operator="equal">
      <formula>0</formula>
    </cfRule>
  </conditionalFormatting>
  <conditionalFormatting sqref="B4:G5">
    <cfRule type="cellIs" priority="8" dxfId="0" operator="equal">
      <formula>0</formula>
    </cfRule>
  </conditionalFormatting>
  <conditionalFormatting sqref="B6:G7">
    <cfRule type="cellIs" priority="6" dxfId="0" operator="equal">
      <formula>0</formula>
    </cfRule>
  </conditionalFormatting>
  <conditionalFormatting sqref="H6:J7">
    <cfRule type="cellIs" priority="5" dxfId="0" operator="equal">
      <formula>0</formula>
    </cfRule>
  </conditionalFormatting>
  <conditionalFormatting sqref="B8:G46">
    <cfRule type="cellIs" priority="4" dxfId="0" operator="equal">
      <formula>0</formula>
    </cfRule>
  </conditionalFormatting>
  <conditionalFormatting sqref="H47:J60">
    <cfRule type="cellIs" priority="1" dxfId="0" operator="equal">
      <formula>0</formula>
    </cfRule>
  </conditionalFormatting>
  <conditionalFormatting sqref="B47:G60">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J71"/>
  <sheetViews>
    <sheetView zoomScale="80" zoomScaleNormal="80" zoomScalePageLayoutView="0" workbookViewId="0" topLeftCell="A22">
      <selection activeCell="B61" sqref="B61:G62"/>
    </sheetView>
  </sheetViews>
  <sheetFormatPr defaultColWidth="9.140625" defaultRowHeight="15"/>
  <cols>
    <col min="1" max="1" width="34.00390625" style="44" bestFit="1" customWidth="1"/>
    <col min="2" max="10" width="14.28125" style="44" customWidth="1"/>
    <col min="11" max="16384" width="9.140625" style="44" customWidth="1"/>
  </cols>
  <sheetData>
    <row r="1" spans="1:10" ht="18" customHeight="1">
      <c r="A1" s="62" t="s">
        <v>87</v>
      </c>
      <c r="B1" s="63"/>
      <c r="C1" s="63"/>
      <c r="D1" s="63"/>
      <c r="E1" s="63"/>
      <c r="F1" s="63"/>
      <c r="G1" s="63"/>
      <c r="H1" s="63"/>
      <c r="I1" s="63"/>
      <c r="J1" s="64"/>
    </row>
    <row r="2" spans="1:10" ht="30" customHeight="1">
      <c r="A2" s="76" t="s">
        <v>1</v>
      </c>
      <c r="B2" s="67" t="s">
        <v>65</v>
      </c>
      <c r="C2" s="67"/>
      <c r="D2" s="67"/>
      <c r="E2" s="67" t="s">
        <v>66</v>
      </c>
      <c r="F2" s="67"/>
      <c r="G2" s="67"/>
      <c r="H2" s="68" t="s">
        <v>67</v>
      </c>
      <c r="I2" s="68"/>
      <c r="J2" s="69"/>
    </row>
    <row r="3" spans="1:10" ht="14.25">
      <c r="A3" s="77"/>
      <c r="B3" s="1" t="s">
        <v>2</v>
      </c>
      <c r="C3" s="1" t="s">
        <v>3</v>
      </c>
      <c r="D3" s="1" t="s">
        <v>4</v>
      </c>
      <c r="E3" s="1" t="s">
        <v>2</v>
      </c>
      <c r="F3" s="1" t="s">
        <v>3</v>
      </c>
      <c r="G3" s="1" t="s">
        <v>4</v>
      </c>
      <c r="H3" s="1" t="s">
        <v>2</v>
      </c>
      <c r="I3" s="1" t="s">
        <v>3</v>
      </c>
      <c r="J3" s="2" t="s">
        <v>4</v>
      </c>
    </row>
    <row r="4" spans="1:10" ht="14.25">
      <c r="A4" s="10" t="s">
        <v>5</v>
      </c>
      <c r="B4" s="3">
        <v>249.553</v>
      </c>
      <c r="C4" s="3">
        <v>58293.42199999999</v>
      </c>
      <c r="D4" s="3">
        <f aca="true" t="shared" si="0" ref="D4:D35">B4+C4</f>
        <v>58542.97499999999</v>
      </c>
      <c r="E4" s="49">
        <v>0</v>
      </c>
      <c r="F4" s="49">
        <v>0</v>
      </c>
      <c r="G4" s="49">
        <v>0</v>
      </c>
      <c r="H4" s="4">
        <f aca="true" t="shared" si="1" ref="H4:H35">+_xlfn.IFERROR(((E4-B4)/B4)*100,0)</f>
        <v>-100</v>
      </c>
      <c r="I4" s="4">
        <f aca="true" t="shared" si="2" ref="I4:I35">+_xlfn.IFERROR(((F4-C4)/C4)*100,0)</f>
        <v>-100</v>
      </c>
      <c r="J4" s="5">
        <f aca="true" t="shared" si="3" ref="J4:J35">+_xlfn.IFERROR(((G4-D4)/D4)*100,0)</f>
        <v>-100</v>
      </c>
    </row>
    <row r="5" spans="1:10" ht="14.25">
      <c r="A5" s="6" t="s">
        <v>86</v>
      </c>
      <c r="B5" s="7">
        <v>14747.328</v>
      </c>
      <c r="C5" s="7">
        <v>403503.7690000002</v>
      </c>
      <c r="D5" s="7">
        <f t="shared" si="0"/>
        <v>418251.0970000002</v>
      </c>
      <c r="E5" s="50">
        <v>25006.274999999998</v>
      </c>
      <c r="F5" s="50">
        <v>388019.66043</v>
      </c>
      <c r="G5" s="50">
        <v>413025.93543</v>
      </c>
      <c r="H5" s="8">
        <f t="shared" si="1"/>
        <v>69.56478488848961</v>
      </c>
      <c r="I5" s="8">
        <f t="shared" si="2"/>
        <v>-3.8374136153360707</v>
      </c>
      <c r="J5" s="9">
        <f t="shared" si="3"/>
        <v>-1.249288192542426</v>
      </c>
    </row>
    <row r="6" spans="1:10" ht="14.25">
      <c r="A6" s="10" t="s">
        <v>85</v>
      </c>
      <c r="B6" s="3">
        <v>1946.8529999999998</v>
      </c>
      <c r="C6" s="3">
        <v>13307.536000000004</v>
      </c>
      <c r="D6" s="3">
        <f t="shared" si="0"/>
        <v>15254.389000000003</v>
      </c>
      <c r="E6" s="49">
        <v>3100.64599</v>
      </c>
      <c r="F6" s="49">
        <v>13340.7177375</v>
      </c>
      <c r="G6" s="49">
        <v>16441.3637275</v>
      </c>
      <c r="H6" s="4">
        <f t="shared" si="1"/>
        <v>59.264515091791736</v>
      </c>
      <c r="I6" s="40">
        <f t="shared" si="2"/>
        <v>0.24934546485536838</v>
      </c>
      <c r="J6" s="5">
        <f t="shared" si="3"/>
        <v>7.781201380796025</v>
      </c>
    </row>
    <row r="7" spans="1:10" ht="14.25">
      <c r="A7" s="6" t="s">
        <v>6</v>
      </c>
      <c r="B7" s="7">
        <v>2980.543</v>
      </c>
      <c r="C7" s="7">
        <v>1670.7569999999998</v>
      </c>
      <c r="D7" s="7">
        <f t="shared" si="0"/>
        <v>4651.3</v>
      </c>
      <c r="E7" s="50">
        <v>2875</v>
      </c>
      <c r="F7" s="50">
        <v>660</v>
      </c>
      <c r="G7" s="50">
        <v>3535</v>
      </c>
      <c r="H7" s="8">
        <f t="shared" si="1"/>
        <v>-3.54106617485472</v>
      </c>
      <c r="I7" s="8">
        <f t="shared" si="2"/>
        <v>-60.496948389263075</v>
      </c>
      <c r="J7" s="9">
        <f t="shared" si="3"/>
        <v>-23.999742007610777</v>
      </c>
    </row>
    <row r="8" spans="1:10" ht="14.25">
      <c r="A8" s="10" t="s">
        <v>7</v>
      </c>
      <c r="B8" s="3">
        <v>7996.958</v>
      </c>
      <c r="C8" s="3">
        <v>1505.017</v>
      </c>
      <c r="D8" s="3">
        <f t="shared" si="0"/>
        <v>9501.975</v>
      </c>
      <c r="E8" s="49">
        <v>7580.111000000001</v>
      </c>
      <c r="F8" s="49">
        <v>777.012</v>
      </c>
      <c r="G8" s="49">
        <v>8357.123000000001</v>
      </c>
      <c r="H8" s="4">
        <f t="shared" si="1"/>
        <v>-5.212569579582622</v>
      </c>
      <c r="I8" s="4">
        <f t="shared" si="2"/>
        <v>-48.37187885585346</v>
      </c>
      <c r="J8" s="5">
        <f t="shared" si="3"/>
        <v>-12.048568850160086</v>
      </c>
    </row>
    <row r="9" spans="1:10" ht="14.25">
      <c r="A9" s="6" t="s">
        <v>8</v>
      </c>
      <c r="B9" s="7">
        <v>1593.5370000000003</v>
      </c>
      <c r="C9" s="7">
        <v>710.8699999999999</v>
      </c>
      <c r="D9" s="7">
        <f t="shared" si="0"/>
        <v>2304.407</v>
      </c>
      <c r="E9" s="50">
        <v>2264.053</v>
      </c>
      <c r="F9" s="50">
        <v>555.2007000000001</v>
      </c>
      <c r="G9" s="50">
        <v>2819.2537</v>
      </c>
      <c r="H9" s="8">
        <f t="shared" si="1"/>
        <v>42.07721565297822</v>
      </c>
      <c r="I9" s="8">
        <f t="shared" si="2"/>
        <v>-21.898420245614503</v>
      </c>
      <c r="J9" s="9">
        <f t="shared" si="3"/>
        <v>22.341830240925322</v>
      </c>
    </row>
    <row r="10" spans="1:10" ht="14.25">
      <c r="A10" s="10" t="s">
        <v>84</v>
      </c>
      <c r="B10" s="52">
        <v>0.418</v>
      </c>
      <c r="C10" s="3">
        <v>0</v>
      </c>
      <c r="D10" s="52">
        <f t="shared" si="0"/>
        <v>0.418</v>
      </c>
      <c r="E10" s="49">
        <v>0</v>
      </c>
      <c r="F10" s="49">
        <v>0</v>
      </c>
      <c r="G10" s="49">
        <v>0</v>
      </c>
      <c r="H10" s="4">
        <f t="shared" si="1"/>
        <v>-100</v>
      </c>
      <c r="I10" s="4">
        <f t="shared" si="2"/>
        <v>0</v>
      </c>
      <c r="J10" s="5">
        <f t="shared" si="3"/>
        <v>-100</v>
      </c>
    </row>
    <row r="11" spans="1:10" ht="14.25">
      <c r="A11" s="6" t="s">
        <v>9</v>
      </c>
      <c r="B11" s="7">
        <v>21.822999999999997</v>
      </c>
      <c r="C11" s="7">
        <v>0</v>
      </c>
      <c r="D11" s="7">
        <f t="shared" si="0"/>
        <v>21.822999999999997</v>
      </c>
      <c r="E11" s="50">
        <v>18.824</v>
      </c>
      <c r="F11" s="50">
        <v>0</v>
      </c>
      <c r="G11" s="50">
        <v>18.824</v>
      </c>
      <c r="H11" s="8">
        <f t="shared" si="1"/>
        <v>-13.742381890665792</v>
      </c>
      <c r="I11" s="8">
        <f t="shared" si="2"/>
        <v>0</v>
      </c>
      <c r="J11" s="9">
        <f t="shared" si="3"/>
        <v>-13.742381890665792</v>
      </c>
    </row>
    <row r="12" spans="1:10" ht="14.25">
      <c r="A12" s="10" t="s">
        <v>10</v>
      </c>
      <c r="B12" s="3">
        <v>61.48100000000001</v>
      </c>
      <c r="C12" s="3">
        <v>33.042</v>
      </c>
      <c r="D12" s="3">
        <f t="shared" si="0"/>
        <v>94.52300000000001</v>
      </c>
      <c r="E12" s="49">
        <v>43</v>
      </c>
      <c r="F12" s="49">
        <v>0</v>
      </c>
      <c r="G12" s="49">
        <v>43</v>
      </c>
      <c r="H12" s="4">
        <f t="shared" si="1"/>
        <v>-30.05969323856152</v>
      </c>
      <c r="I12" s="4">
        <f t="shared" si="2"/>
        <v>-100</v>
      </c>
      <c r="J12" s="5">
        <f t="shared" si="3"/>
        <v>-54.5084265205294</v>
      </c>
    </row>
    <row r="13" spans="1:10" ht="14.25">
      <c r="A13" s="6" t="s">
        <v>11</v>
      </c>
      <c r="B13" s="7">
        <v>2043.2949999999998</v>
      </c>
      <c r="C13" s="7">
        <v>1232.081</v>
      </c>
      <c r="D13" s="7">
        <f t="shared" si="0"/>
        <v>3275.3759999999997</v>
      </c>
      <c r="E13" s="50">
        <v>1877.9302099999998</v>
      </c>
      <c r="F13" s="50">
        <v>299.431</v>
      </c>
      <c r="G13" s="50">
        <v>2177.3612099999996</v>
      </c>
      <c r="H13" s="8">
        <f t="shared" si="1"/>
        <v>-8.093045301828669</v>
      </c>
      <c r="I13" s="8">
        <f t="shared" si="2"/>
        <v>-75.69713354884946</v>
      </c>
      <c r="J13" s="9">
        <f t="shared" si="3"/>
        <v>-33.523320376042335</v>
      </c>
    </row>
    <row r="14" spans="1:10" ht="14.25">
      <c r="A14" s="10" t="s">
        <v>12</v>
      </c>
      <c r="B14" s="3">
        <v>323.196</v>
      </c>
      <c r="C14" s="3">
        <v>1.008</v>
      </c>
      <c r="D14" s="3">
        <f t="shared" si="0"/>
        <v>324.204</v>
      </c>
      <c r="E14" s="49">
        <v>236.78600000000003</v>
      </c>
      <c r="F14" s="49">
        <v>2.396</v>
      </c>
      <c r="G14" s="49">
        <v>239.18200000000002</v>
      </c>
      <c r="H14" s="4">
        <f t="shared" si="1"/>
        <v>-26.736098219037363</v>
      </c>
      <c r="I14" s="4">
        <f t="shared" si="2"/>
        <v>137.6984126984127</v>
      </c>
      <c r="J14" s="5">
        <f t="shared" si="3"/>
        <v>-26.224846084564035</v>
      </c>
    </row>
    <row r="15" spans="1:10" ht="14.25">
      <c r="A15" s="6" t="s">
        <v>13</v>
      </c>
      <c r="B15" s="7">
        <v>77.849</v>
      </c>
      <c r="C15" s="7">
        <v>0</v>
      </c>
      <c r="D15" s="7">
        <f t="shared" si="0"/>
        <v>77.849</v>
      </c>
      <c r="E15" s="50">
        <v>0.74</v>
      </c>
      <c r="F15" s="50">
        <v>0</v>
      </c>
      <c r="G15" s="50">
        <v>0.74</v>
      </c>
      <c r="H15" s="8">
        <f t="shared" si="1"/>
        <v>-99.04944186823211</v>
      </c>
      <c r="I15" s="8">
        <f t="shared" si="2"/>
        <v>0</v>
      </c>
      <c r="J15" s="9">
        <f t="shared" si="3"/>
        <v>-99.04944186823211</v>
      </c>
    </row>
    <row r="16" spans="1:10" ht="14.25">
      <c r="A16" s="10" t="s">
        <v>14</v>
      </c>
      <c r="B16" s="3">
        <v>510.995</v>
      </c>
      <c r="C16" s="3">
        <v>1.785</v>
      </c>
      <c r="D16" s="3">
        <f t="shared" si="0"/>
        <v>512.78</v>
      </c>
      <c r="E16" s="49">
        <v>753.106</v>
      </c>
      <c r="F16" s="49">
        <v>61.845</v>
      </c>
      <c r="G16" s="49">
        <v>814.951</v>
      </c>
      <c r="H16" s="4">
        <f t="shared" si="1"/>
        <v>47.38030704801417</v>
      </c>
      <c r="I16" s="4">
        <f t="shared" si="2"/>
        <v>3364.7058823529414</v>
      </c>
      <c r="J16" s="5">
        <f t="shared" si="3"/>
        <v>58.928000312024665</v>
      </c>
    </row>
    <row r="17" spans="1:10" ht="14.25">
      <c r="A17" s="6" t="s">
        <v>15</v>
      </c>
      <c r="B17" s="7">
        <v>35.855</v>
      </c>
      <c r="C17" s="7"/>
      <c r="D17" s="7">
        <f t="shared" si="0"/>
        <v>35.855</v>
      </c>
      <c r="E17" s="50">
        <v>17.933999999999997</v>
      </c>
      <c r="F17" s="50">
        <v>0</v>
      </c>
      <c r="G17" s="50">
        <v>17.933999999999997</v>
      </c>
      <c r="H17" s="8">
        <f t="shared" si="1"/>
        <v>-49.98187142657928</v>
      </c>
      <c r="I17" s="8">
        <f t="shared" si="2"/>
        <v>0</v>
      </c>
      <c r="J17" s="9">
        <f t="shared" si="3"/>
        <v>-49.98187142657928</v>
      </c>
    </row>
    <row r="18" spans="1:10" ht="14.25">
      <c r="A18" s="10" t="s">
        <v>16</v>
      </c>
      <c r="B18" s="3">
        <v>4.824</v>
      </c>
      <c r="C18" s="3">
        <v>0</v>
      </c>
      <c r="D18" s="3">
        <f t="shared" si="0"/>
        <v>4.824</v>
      </c>
      <c r="E18" s="49">
        <v>4.840999999999999</v>
      </c>
      <c r="F18" s="49">
        <v>0</v>
      </c>
      <c r="G18" s="49">
        <v>4.840999999999999</v>
      </c>
      <c r="H18" s="40">
        <f t="shared" si="1"/>
        <v>0.35240464344940836</v>
      </c>
      <c r="I18" s="40">
        <f t="shared" si="2"/>
        <v>0</v>
      </c>
      <c r="J18" s="54">
        <f t="shared" si="3"/>
        <v>0.35240464344940836</v>
      </c>
    </row>
    <row r="19" spans="1:10" ht="14.25">
      <c r="A19" s="6" t="s">
        <v>17</v>
      </c>
      <c r="B19" s="7">
        <v>11.297</v>
      </c>
      <c r="C19" s="7">
        <v>0</v>
      </c>
      <c r="D19" s="7">
        <f t="shared" si="0"/>
        <v>11.297</v>
      </c>
      <c r="E19" s="50">
        <v>1.6440000000000001</v>
      </c>
      <c r="F19" s="50">
        <v>0</v>
      </c>
      <c r="G19" s="50">
        <v>1.6440000000000001</v>
      </c>
      <c r="H19" s="8">
        <f t="shared" si="1"/>
        <v>-85.44746392847658</v>
      </c>
      <c r="I19" s="8">
        <f t="shared" si="2"/>
        <v>0</v>
      </c>
      <c r="J19" s="9">
        <f t="shared" si="3"/>
        <v>-85.44746392847658</v>
      </c>
    </row>
    <row r="20" spans="1:10" ht="14.25">
      <c r="A20" s="10" t="s">
        <v>83</v>
      </c>
      <c r="B20" s="52"/>
      <c r="C20" s="3"/>
      <c r="D20" s="3">
        <f t="shared" si="0"/>
        <v>0</v>
      </c>
      <c r="E20" s="49">
        <v>0</v>
      </c>
      <c r="F20" s="49">
        <v>0</v>
      </c>
      <c r="G20" s="49">
        <v>0</v>
      </c>
      <c r="H20" s="4">
        <f t="shared" si="1"/>
        <v>0</v>
      </c>
      <c r="I20" s="4">
        <f t="shared" si="2"/>
        <v>0</v>
      </c>
      <c r="J20" s="5">
        <f t="shared" si="3"/>
        <v>0</v>
      </c>
    </row>
    <row r="21" spans="1:10" ht="14.25">
      <c r="A21" s="6" t="s">
        <v>18</v>
      </c>
      <c r="B21" s="42">
        <v>0.11</v>
      </c>
      <c r="C21" s="42"/>
      <c r="D21" s="42">
        <f t="shared" si="0"/>
        <v>0.11</v>
      </c>
      <c r="E21" s="50">
        <v>0</v>
      </c>
      <c r="F21" s="50">
        <v>0</v>
      </c>
      <c r="G21" s="50">
        <v>0</v>
      </c>
      <c r="H21" s="8">
        <f t="shared" si="1"/>
        <v>-100</v>
      </c>
      <c r="I21" s="8">
        <f t="shared" si="2"/>
        <v>0</v>
      </c>
      <c r="J21" s="9">
        <f t="shared" si="3"/>
        <v>-100</v>
      </c>
    </row>
    <row r="22" spans="1:10" ht="14.25">
      <c r="A22" s="10" t="s">
        <v>19</v>
      </c>
      <c r="B22" s="3"/>
      <c r="C22" s="3"/>
      <c r="D22" s="3">
        <f t="shared" si="0"/>
        <v>0</v>
      </c>
      <c r="E22" s="49">
        <v>0</v>
      </c>
      <c r="F22" s="49">
        <v>0</v>
      </c>
      <c r="G22" s="49">
        <v>0</v>
      </c>
      <c r="H22" s="4">
        <f t="shared" si="1"/>
        <v>0</v>
      </c>
      <c r="I22" s="4">
        <f t="shared" si="2"/>
        <v>0</v>
      </c>
      <c r="J22" s="5">
        <f t="shared" si="3"/>
        <v>0</v>
      </c>
    </row>
    <row r="23" spans="1:10" ht="14.25">
      <c r="A23" s="6" t="s">
        <v>20</v>
      </c>
      <c r="B23" s="42">
        <v>138.264</v>
      </c>
      <c r="C23" s="7"/>
      <c r="D23" s="7">
        <f t="shared" si="0"/>
        <v>138.264</v>
      </c>
      <c r="E23" s="50">
        <v>212.09</v>
      </c>
      <c r="F23" s="50">
        <v>0</v>
      </c>
      <c r="G23" s="50">
        <v>212.09</v>
      </c>
      <c r="H23" s="8">
        <f t="shared" si="1"/>
        <v>53.394954579644725</v>
      </c>
      <c r="I23" s="8">
        <f t="shared" si="2"/>
        <v>0</v>
      </c>
      <c r="J23" s="9">
        <f t="shared" si="3"/>
        <v>53.394954579644725</v>
      </c>
    </row>
    <row r="24" spans="1:10" ht="14.25">
      <c r="A24" s="10" t="s">
        <v>21</v>
      </c>
      <c r="B24" s="3">
        <v>6.5729999999999995</v>
      </c>
      <c r="C24" s="3"/>
      <c r="D24" s="3">
        <f t="shared" si="0"/>
        <v>6.5729999999999995</v>
      </c>
      <c r="E24" s="47">
        <v>0.41800000000000004</v>
      </c>
      <c r="F24" s="49">
        <v>0</v>
      </c>
      <c r="G24" s="47">
        <v>0.41800000000000004</v>
      </c>
      <c r="H24" s="4">
        <f t="shared" si="1"/>
        <v>-93.64065114863837</v>
      </c>
      <c r="I24" s="4">
        <f t="shared" si="2"/>
        <v>0</v>
      </c>
      <c r="J24" s="5">
        <f t="shared" si="3"/>
        <v>-93.64065114863837</v>
      </c>
    </row>
    <row r="25" spans="1:10" ht="14.25">
      <c r="A25" s="6" t="s">
        <v>22</v>
      </c>
      <c r="B25" s="42">
        <v>0.333</v>
      </c>
      <c r="C25" s="7">
        <v>8.24</v>
      </c>
      <c r="D25" s="7">
        <f t="shared" si="0"/>
        <v>8.573</v>
      </c>
      <c r="E25" s="50">
        <v>0</v>
      </c>
      <c r="F25" s="50">
        <v>0</v>
      </c>
      <c r="G25" s="50">
        <v>0</v>
      </c>
      <c r="H25" s="8">
        <f t="shared" si="1"/>
        <v>-100</v>
      </c>
      <c r="I25" s="8">
        <f t="shared" si="2"/>
        <v>-100</v>
      </c>
      <c r="J25" s="9">
        <f t="shared" si="3"/>
        <v>-100</v>
      </c>
    </row>
    <row r="26" spans="1:10" ht="14.25">
      <c r="A26" s="10" t="s">
        <v>23</v>
      </c>
      <c r="B26" s="3">
        <v>0.705</v>
      </c>
      <c r="C26" s="3"/>
      <c r="D26" s="3">
        <f t="shared" si="0"/>
        <v>0.705</v>
      </c>
      <c r="E26" s="51">
        <v>0.024</v>
      </c>
      <c r="F26" s="49">
        <v>0</v>
      </c>
      <c r="G26" s="51">
        <v>0.024</v>
      </c>
      <c r="H26" s="4">
        <f t="shared" si="1"/>
        <v>-96.59574468085106</v>
      </c>
      <c r="I26" s="4">
        <f t="shared" si="2"/>
        <v>0</v>
      </c>
      <c r="J26" s="5">
        <f t="shared" si="3"/>
        <v>-96.59574468085106</v>
      </c>
    </row>
    <row r="27" spans="1:10" ht="14.25">
      <c r="A27" s="6" t="s">
        <v>24</v>
      </c>
      <c r="B27" s="7"/>
      <c r="C27" s="7"/>
      <c r="D27" s="7">
        <f t="shared" si="0"/>
        <v>0</v>
      </c>
      <c r="E27" s="50">
        <v>0</v>
      </c>
      <c r="F27" s="50">
        <v>0</v>
      </c>
      <c r="G27" s="50">
        <v>0</v>
      </c>
      <c r="H27" s="8">
        <f t="shared" si="1"/>
        <v>0</v>
      </c>
      <c r="I27" s="8">
        <f t="shared" si="2"/>
        <v>0</v>
      </c>
      <c r="J27" s="9">
        <f t="shared" si="3"/>
        <v>0</v>
      </c>
    </row>
    <row r="28" spans="1:10" ht="14.25">
      <c r="A28" s="10" t="s">
        <v>25</v>
      </c>
      <c r="B28" s="3">
        <v>97.301</v>
      </c>
      <c r="C28" s="3">
        <v>0</v>
      </c>
      <c r="D28" s="3">
        <f t="shared" si="0"/>
        <v>97.301</v>
      </c>
      <c r="E28" s="49">
        <v>121.372</v>
      </c>
      <c r="F28" s="49">
        <v>0</v>
      </c>
      <c r="G28" s="49">
        <v>121.372</v>
      </c>
      <c r="H28" s="4">
        <f t="shared" si="1"/>
        <v>24.738697444013933</v>
      </c>
      <c r="I28" s="4">
        <f t="shared" si="2"/>
        <v>0</v>
      </c>
      <c r="J28" s="5">
        <f t="shared" si="3"/>
        <v>24.738697444013933</v>
      </c>
    </row>
    <row r="29" spans="1:10" ht="14.25">
      <c r="A29" s="6" t="s">
        <v>26</v>
      </c>
      <c r="B29" s="7">
        <v>204.67600000000002</v>
      </c>
      <c r="C29" s="7">
        <v>52.68600000000001</v>
      </c>
      <c r="D29" s="7">
        <f t="shared" si="0"/>
        <v>257.362</v>
      </c>
      <c r="E29" s="50">
        <v>314.229</v>
      </c>
      <c r="F29" s="48">
        <v>0.395</v>
      </c>
      <c r="G29" s="50">
        <v>314.62399999999997</v>
      </c>
      <c r="H29" s="8">
        <f t="shared" si="1"/>
        <v>53.52508354667863</v>
      </c>
      <c r="I29" s="8">
        <f t="shared" si="2"/>
        <v>-99.25027521542724</v>
      </c>
      <c r="J29" s="9">
        <f t="shared" si="3"/>
        <v>22.249593957149827</v>
      </c>
    </row>
    <row r="30" spans="1:10" ht="14.25">
      <c r="A30" s="10" t="s">
        <v>27</v>
      </c>
      <c r="B30" s="3">
        <v>50.769000000000005</v>
      </c>
      <c r="C30" s="3">
        <v>0</v>
      </c>
      <c r="D30" s="3">
        <f t="shared" si="0"/>
        <v>50.769000000000005</v>
      </c>
      <c r="E30" s="49">
        <v>53.768</v>
      </c>
      <c r="F30" s="49">
        <v>0</v>
      </c>
      <c r="G30" s="49">
        <v>53.768</v>
      </c>
      <c r="H30" s="4">
        <f t="shared" si="1"/>
        <v>5.907148062794215</v>
      </c>
      <c r="I30" s="4">
        <f t="shared" si="2"/>
        <v>0</v>
      </c>
      <c r="J30" s="5">
        <f t="shared" si="3"/>
        <v>5.907148062794215</v>
      </c>
    </row>
    <row r="31" spans="1:10" ht="14.25">
      <c r="A31" s="6" t="s">
        <v>64</v>
      </c>
      <c r="B31" s="7">
        <v>15.741</v>
      </c>
      <c r="C31" s="7">
        <v>0</v>
      </c>
      <c r="D31" s="7">
        <f t="shared" si="0"/>
        <v>15.741</v>
      </c>
      <c r="E31" s="50">
        <v>14.103</v>
      </c>
      <c r="F31" s="50">
        <v>0</v>
      </c>
      <c r="G31" s="50">
        <v>14.103</v>
      </c>
      <c r="H31" s="8">
        <f t="shared" si="1"/>
        <v>-10.405946255002858</v>
      </c>
      <c r="I31" s="8">
        <f t="shared" si="2"/>
        <v>0</v>
      </c>
      <c r="J31" s="9">
        <f t="shared" si="3"/>
        <v>-10.405946255002858</v>
      </c>
    </row>
    <row r="32" spans="1:10" ht="14.25">
      <c r="A32" s="10" t="s">
        <v>82</v>
      </c>
      <c r="B32" s="3"/>
      <c r="C32" s="52">
        <v>0.265</v>
      </c>
      <c r="D32" s="52">
        <f t="shared" si="0"/>
        <v>0.265</v>
      </c>
      <c r="E32" s="53">
        <v>0</v>
      </c>
      <c r="F32" s="49">
        <v>0</v>
      </c>
      <c r="G32" s="49">
        <v>0</v>
      </c>
      <c r="H32" s="4">
        <f t="shared" si="1"/>
        <v>0</v>
      </c>
      <c r="I32" s="4">
        <f t="shared" si="2"/>
        <v>-100</v>
      </c>
      <c r="J32" s="5">
        <f t="shared" si="3"/>
        <v>-100</v>
      </c>
    </row>
    <row r="33" spans="1:10" ht="14.25">
      <c r="A33" s="6" t="s">
        <v>60</v>
      </c>
      <c r="B33" s="42">
        <v>0</v>
      </c>
      <c r="C33" s="42"/>
      <c r="D33" s="42">
        <f t="shared" si="0"/>
        <v>0</v>
      </c>
      <c r="E33" s="50">
        <v>0</v>
      </c>
      <c r="F33" s="50">
        <v>0</v>
      </c>
      <c r="G33" s="50">
        <v>0</v>
      </c>
      <c r="H33" s="8">
        <f t="shared" si="1"/>
        <v>0</v>
      </c>
      <c r="I33" s="8">
        <f t="shared" si="2"/>
        <v>0</v>
      </c>
      <c r="J33" s="9">
        <f t="shared" si="3"/>
        <v>0</v>
      </c>
    </row>
    <row r="34" spans="1:10" ht="14.25">
      <c r="A34" s="10" t="s">
        <v>28</v>
      </c>
      <c r="B34" s="3">
        <v>22.135</v>
      </c>
      <c r="C34" s="3">
        <v>0.62</v>
      </c>
      <c r="D34" s="3">
        <f t="shared" si="0"/>
        <v>22.755000000000003</v>
      </c>
      <c r="E34" s="49">
        <v>6.962</v>
      </c>
      <c r="F34" s="47">
        <v>0.24</v>
      </c>
      <c r="G34" s="49">
        <v>7.202</v>
      </c>
      <c r="H34" s="4">
        <f t="shared" si="1"/>
        <v>-68.54754913033658</v>
      </c>
      <c r="I34" s="4">
        <f t="shared" si="2"/>
        <v>-61.29032258064516</v>
      </c>
      <c r="J34" s="5">
        <f t="shared" si="3"/>
        <v>-68.34981322786201</v>
      </c>
    </row>
    <row r="35" spans="1:10" ht="14.25">
      <c r="A35" s="6" t="s">
        <v>59</v>
      </c>
      <c r="B35" s="7">
        <v>1.0190000000000001</v>
      </c>
      <c r="C35" s="7">
        <v>0</v>
      </c>
      <c r="D35" s="7">
        <f t="shared" si="0"/>
        <v>1.0190000000000001</v>
      </c>
      <c r="E35" s="50">
        <v>1.213</v>
      </c>
      <c r="F35" s="50">
        <v>0</v>
      </c>
      <c r="G35" s="50">
        <v>1.213</v>
      </c>
      <c r="H35" s="8">
        <f t="shared" si="1"/>
        <v>19.038272816486746</v>
      </c>
      <c r="I35" s="8">
        <f t="shared" si="2"/>
        <v>0</v>
      </c>
      <c r="J35" s="9">
        <f t="shared" si="3"/>
        <v>19.038272816486746</v>
      </c>
    </row>
    <row r="36" spans="1:10" ht="14.25">
      <c r="A36" s="10" t="s">
        <v>29</v>
      </c>
      <c r="B36" s="52">
        <v>0.35</v>
      </c>
      <c r="C36" s="52">
        <v>0</v>
      </c>
      <c r="D36" s="52">
        <f aca="true" t="shared" si="4" ref="D36:D60">B36+C36</f>
        <v>0.35</v>
      </c>
      <c r="E36" s="47">
        <v>0.186</v>
      </c>
      <c r="F36" s="49">
        <v>0</v>
      </c>
      <c r="G36" s="47">
        <v>0.186</v>
      </c>
      <c r="H36" s="4">
        <f aca="true" t="shared" si="5" ref="H36:H62">+_xlfn.IFERROR(((E36-B36)/B36)*100,0)</f>
        <v>-46.857142857142854</v>
      </c>
      <c r="I36" s="4">
        <f aca="true" t="shared" si="6" ref="I36:I62">+_xlfn.IFERROR(((F36-C36)/C36)*100,0)</f>
        <v>0</v>
      </c>
      <c r="J36" s="5">
        <f aca="true" t="shared" si="7" ref="J36:J62">+_xlfn.IFERROR(((G36-D36)/D36)*100,0)</f>
        <v>-46.857142857142854</v>
      </c>
    </row>
    <row r="37" spans="1:10" ht="14.25">
      <c r="A37" s="6" t="s">
        <v>30</v>
      </c>
      <c r="B37" s="7">
        <v>6.949</v>
      </c>
      <c r="C37" s="7"/>
      <c r="D37" s="7">
        <f t="shared" si="4"/>
        <v>6.949</v>
      </c>
      <c r="E37" s="50">
        <v>92.697</v>
      </c>
      <c r="F37" s="50">
        <v>0</v>
      </c>
      <c r="G37" s="50">
        <v>92.697</v>
      </c>
      <c r="H37" s="8">
        <f t="shared" si="5"/>
        <v>1233.9617211109512</v>
      </c>
      <c r="I37" s="8">
        <f t="shared" si="6"/>
        <v>0</v>
      </c>
      <c r="J37" s="9">
        <f t="shared" si="7"/>
        <v>1233.9617211109512</v>
      </c>
    </row>
    <row r="38" spans="1:10" ht="14.25">
      <c r="A38" s="10" t="s">
        <v>31</v>
      </c>
      <c r="B38" s="3">
        <v>1.855</v>
      </c>
      <c r="C38" s="3"/>
      <c r="D38" s="3">
        <f t="shared" si="4"/>
        <v>1.855</v>
      </c>
      <c r="E38" s="49">
        <v>1.625</v>
      </c>
      <c r="F38" s="49">
        <v>0</v>
      </c>
      <c r="G38" s="49">
        <v>1.625</v>
      </c>
      <c r="H38" s="4">
        <f t="shared" si="5"/>
        <v>-12.398921832884097</v>
      </c>
      <c r="I38" s="4">
        <f t="shared" si="6"/>
        <v>0</v>
      </c>
      <c r="J38" s="5">
        <f t="shared" si="7"/>
        <v>-12.398921832884097</v>
      </c>
    </row>
    <row r="39" spans="1:10" ht="14.25">
      <c r="A39" s="6" t="s">
        <v>32</v>
      </c>
      <c r="B39" s="7">
        <v>1.8920000000000001</v>
      </c>
      <c r="C39" s="7"/>
      <c r="D39" s="7">
        <f t="shared" si="4"/>
        <v>1.8920000000000001</v>
      </c>
      <c r="E39" s="48">
        <v>0.389</v>
      </c>
      <c r="F39" s="50">
        <v>0</v>
      </c>
      <c r="G39" s="48">
        <v>0.389</v>
      </c>
      <c r="H39" s="8">
        <f t="shared" si="5"/>
        <v>-79.43974630021143</v>
      </c>
      <c r="I39" s="8">
        <f t="shared" si="6"/>
        <v>0</v>
      </c>
      <c r="J39" s="9">
        <f t="shared" si="7"/>
        <v>-79.43974630021143</v>
      </c>
    </row>
    <row r="40" spans="1:10" ht="14.25">
      <c r="A40" s="10" t="s">
        <v>33</v>
      </c>
      <c r="B40" s="3">
        <v>255.29999999999998</v>
      </c>
      <c r="C40" s="3">
        <v>12.234</v>
      </c>
      <c r="D40" s="3">
        <f t="shared" si="4"/>
        <v>267.534</v>
      </c>
      <c r="E40" s="49">
        <v>234.517</v>
      </c>
      <c r="F40" s="49">
        <v>2.315</v>
      </c>
      <c r="G40" s="49">
        <v>236.832</v>
      </c>
      <c r="H40" s="4">
        <f t="shared" si="5"/>
        <v>-8.14061887974931</v>
      </c>
      <c r="I40" s="4">
        <f t="shared" si="6"/>
        <v>-81.07732548634952</v>
      </c>
      <c r="J40" s="5">
        <f t="shared" si="7"/>
        <v>-11.475924555383614</v>
      </c>
    </row>
    <row r="41" spans="1:10" ht="14.25">
      <c r="A41" s="6" t="s">
        <v>34</v>
      </c>
      <c r="B41" s="7"/>
      <c r="C41" s="7"/>
      <c r="D41" s="7">
        <f t="shared" si="4"/>
        <v>0</v>
      </c>
      <c r="E41" s="50">
        <v>0</v>
      </c>
      <c r="F41" s="50">
        <v>0</v>
      </c>
      <c r="G41" s="50">
        <v>0</v>
      </c>
      <c r="H41" s="8">
        <f t="shared" si="5"/>
        <v>0</v>
      </c>
      <c r="I41" s="8">
        <f t="shared" si="6"/>
        <v>0</v>
      </c>
      <c r="J41" s="9">
        <f t="shared" si="7"/>
        <v>0</v>
      </c>
    </row>
    <row r="42" spans="1:10" ht="14.25">
      <c r="A42" s="10" t="s">
        <v>35</v>
      </c>
      <c r="B42" s="3">
        <v>120.798</v>
      </c>
      <c r="C42" s="3">
        <v>0</v>
      </c>
      <c r="D42" s="3">
        <f t="shared" si="4"/>
        <v>120.798</v>
      </c>
      <c r="E42" s="49">
        <v>101.94000000000001</v>
      </c>
      <c r="F42" s="49">
        <v>0</v>
      </c>
      <c r="G42" s="49">
        <v>101.94000000000001</v>
      </c>
      <c r="H42" s="4">
        <f t="shared" si="5"/>
        <v>-15.611185615655879</v>
      </c>
      <c r="I42" s="4">
        <f t="shared" si="6"/>
        <v>0</v>
      </c>
      <c r="J42" s="5">
        <f t="shared" si="7"/>
        <v>-15.611185615655879</v>
      </c>
    </row>
    <row r="43" spans="1:10" ht="14.25">
      <c r="A43" s="6" t="s">
        <v>36</v>
      </c>
      <c r="B43" s="7">
        <v>65.416</v>
      </c>
      <c r="C43" s="7">
        <v>0</v>
      </c>
      <c r="D43" s="7">
        <f t="shared" si="4"/>
        <v>65.416</v>
      </c>
      <c r="E43" s="50">
        <v>116.067</v>
      </c>
      <c r="F43" s="50">
        <v>0</v>
      </c>
      <c r="G43" s="50">
        <v>116.067</v>
      </c>
      <c r="H43" s="8">
        <f t="shared" si="5"/>
        <v>77.42906934083405</v>
      </c>
      <c r="I43" s="8">
        <f t="shared" si="6"/>
        <v>0</v>
      </c>
      <c r="J43" s="9">
        <f t="shared" si="7"/>
        <v>77.42906934083405</v>
      </c>
    </row>
    <row r="44" spans="1:10" ht="14.25">
      <c r="A44" s="10" t="s">
        <v>68</v>
      </c>
      <c r="B44" s="3">
        <v>38.884</v>
      </c>
      <c r="C44" s="3"/>
      <c r="D44" s="3">
        <f t="shared" si="4"/>
        <v>38.884</v>
      </c>
      <c r="E44" s="49">
        <v>59.777</v>
      </c>
      <c r="F44" s="49">
        <v>0</v>
      </c>
      <c r="G44" s="49">
        <v>59.777</v>
      </c>
      <c r="H44" s="4">
        <f t="shared" si="5"/>
        <v>53.73161197407674</v>
      </c>
      <c r="I44" s="4">
        <f t="shared" si="6"/>
        <v>0</v>
      </c>
      <c r="J44" s="5">
        <f t="shared" si="7"/>
        <v>53.73161197407674</v>
      </c>
    </row>
    <row r="45" spans="1:10" ht="14.25">
      <c r="A45" s="6" t="s">
        <v>69</v>
      </c>
      <c r="B45" s="7">
        <v>10.153000000000002</v>
      </c>
      <c r="C45" s="7"/>
      <c r="D45" s="7">
        <f t="shared" si="4"/>
        <v>10.153000000000002</v>
      </c>
      <c r="E45" s="50">
        <v>8.879999999999999</v>
      </c>
      <c r="F45" s="50">
        <v>0</v>
      </c>
      <c r="G45" s="50">
        <v>8.879999999999999</v>
      </c>
      <c r="H45" s="8">
        <f t="shared" si="5"/>
        <v>-12.538166059292848</v>
      </c>
      <c r="I45" s="8">
        <f t="shared" si="6"/>
        <v>0</v>
      </c>
      <c r="J45" s="9">
        <f t="shared" si="7"/>
        <v>-12.538166059292848</v>
      </c>
    </row>
    <row r="46" spans="1:10" ht="14.25">
      <c r="A46" s="10" t="s">
        <v>37</v>
      </c>
      <c r="B46" s="3">
        <v>8.398</v>
      </c>
      <c r="C46" s="3">
        <v>0</v>
      </c>
      <c r="D46" s="3">
        <f t="shared" si="4"/>
        <v>8.398</v>
      </c>
      <c r="E46" s="49">
        <v>2.568</v>
      </c>
      <c r="F46" s="49">
        <v>0</v>
      </c>
      <c r="G46" s="49">
        <v>2.568</v>
      </c>
      <c r="H46" s="4">
        <f t="shared" si="5"/>
        <v>-69.42129078351988</v>
      </c>
      <c r="I46" s="4">
        <f t="shared" si="6"/>
        <v>0</v>
      </c>
      <c r="J46" s="5">
        <f t="shared" si="7"/>
        <v>-69.42129078351988</v>
      </c>
    </row>
    <row r="47" spans="1:10" ht="14.25">
      <c r="A47" s="6" t="s">
        <v>38</v>
      </c>
      <c r="B47" s="7">
        <v>57.76299999999999</v>
      </c>
      <c r="C47" s="7">
        <v>0</v>
      </c>
      <c r="D47" s="7">
        <f t="shared" si="4"/>
        <v>57.76299999999999</v>
      </c>
      <c r="E47" s="50">
        <v>112.655</v>
      </c>
      <c r="F47" s="50">
        <v>0</v>
      </c>
      <c r="G47" s="50">
        <v>112.655</v>
      </c>
      <c r="H47" s="8">
        <f t="shared" si="5"/>
        <v>95.02969028616938</v>
      </c>
      <c r="I47" s="8">
        <f t="shared" si="6"/>
        <v>0</v>
      </c>
      <c r="J47" s="9">
        <f t="shared" si="7"/>
        <v>95.02969028616938</v>
      </c>
    </row>
    <row r="48" spans="1:10" ht="14.25">
      <c r="A48" s="10" t="s">
        <v>70</v>
      </c>
      <c r="B48" s="3"/>
      <c r="C48" s="3"/>
      <c r="D48" s="3">
        <f t="shared" si="4"/>
        <v>0</v>
      </c>
      <c r="E48" s="49">
        <v>5.092</v>
      </c>
      <c r="F48" s="49">
        <v>0</v>
      </c>
      <c r="G48" s="49">
        <v>5.092</v>
      </c>
      <c r="H48" s="4">
        <f t="shared" si="5"/>
        <v>0</v>
      </c>
      <c r="I48" s="4">
        <f t="shared" si="6"/>
        <v>0</v>
      </c>
      <c r="J48" s="5">
        <f t="shared" si="7"/>
        <v>0</v>
      </c>
    </row>
    <row r="49" spans="1:10" ht="14.25">
      <c r="A49" s="6" t="s">
        <v>39</v>
      </c>
      <c r="B49" s="7">
        <v>102.485</v>
      </c>
      <c r="C49" s="7">
        <v>4.111000000000001</v>
      </c>
      <c r="D49" s="7">
        <f t="shared" si="4"/>
        <v>106.596</v>
      </c>
      <c r="E49" s="50">
        <v>94.729</v>
      </c>
      <c r="F49" s="50">
        <v>3.428</v>
      </c>
      <c r="G49" s="50">
        <v>98.157</v>
      </c>
      <c r="H49" s="8">
        <f t="shared" si="5"/>
        <v>-7.567936771234815</v>
      </c>
      <c r="I49" s="8">
        <f t="shared" si="6"/>
        <v>-16.61396253952811</v>
      </c>
      <c r="J49" s="9">
        <f t="shared" si="7"/>
        <v>-7.916807384892498</v>
      </c>
    </row>
    <row r="50" spans="1:10" ht="14.25">
      <c r="A50" s="10" t="s">
        <v>40</v>
      </c>
      <c r="B50" s="3">
        <v>0.8450000000000001</v>
      </c>
      <c r="C50" s="3"/>
      <c r="D50" s="3">
        <f t="shared" si="4"/>
        <v>0.8450000000000001</v>
      </c>
      <c r="E50" s="49">
        <v>0.624</v>
      </c>
      <c r="F50" s="49">
        <v>0</v>
      </c>
      <c r="G50" s="49">
        <v>0.624</v>
      </c>
      <c r="H50" s="4">
        <f t="shared" si="5"/>
        <v>-26.15384615384616</v>
      </c>
      <c r="I50" s="4">
        <f t="shared" si="6"/>
        <v>0</v>
      </c>
      <c r="J50" s="5">
        <f t="shared" si="7"/>
        <v>-26.15384615384616</v>
      </c>
    </row>
    <row r="51" spans="1:10" ht="14.25">
      <c r="A51" s="6" t="s">
        <v>41</v>
      </c>
      <c r="B51" s="7">
        <v>3.1009999999999995</v>
      </c>
      <c r="C51" s="7"/>
      <c r="D51" s="7">
        <f t="shared" si="4"/>
        <v>3.1009999999999995</v>
      </c>
      <c r="E51" s="50">
        <v>0.71</v>
      </c>
      <c r="F51" s="50">
        <v>0</v>
      </c>
      <c r="G51" s="50">
        <v>0.71</v>
      </c>
      <c r="H51" s="8">
        <f t="shared" si="5"/>
        <v>-77.10415994840373</v>
      </c>
      <c r="I51" s="8">
        <f t="shared" si="6"/>
        <v>0</v>
      </c>
      <c r="J51" s="9">
        <f t="shared" si="7"/>
        <v>-77.10415994840373</v>
      </c>
    </row>
    <row r="52" spans="1:10" ht="14.25">
      <c r="A52" s="10" t="s">
        <v>42</v>
      </c>
      <c r="B52" s="3">
        <v>10.234</v>
      </c>
      <c r="C52" s="3">
        <v>0</v>
      </c>
      <c r="D52" s="3">
        <f t="shared" si="4"/>
        <v>10.234</v>
      </c>
      <c r="E52" s="49">
        <v>17.469</v>
      </c>
      <c r="F52" s="49">
        <v>0</v>
      </c>
      <c r="G52" s="49">
        <v>17.469</v>
      </c>
      <c r="H52" s="4">
        <f t="shared" si="5"/>
        <v>70.69572014852454</v>
      </c>
      <c r="I52" s="4">
        <f t="shared" si="6"/>
        <v>0</v>
      </c>
      <c r="J52" s="5">
        <f t="shared" si="7"/>
        <v>70.69572014852454</v>
      </c>
    </row>
    <row r="53" spans="1:10" ht="14.25">
      <c r="A53" s="6" t="s">
        <v>81</v>
      </c>
      <c r="B53" s="7">
        <v>28.899000000000004</v>
      </c>
      <c r="C53" s="42"/>
      <c r="D53" s="7">
        <f t="shared" si="4"/>
        <v>28.899000000000004</v>
      </c>
      <c r="E53" s="50">
        <v>1038.066</v>
      </c>
      <c r="F53" s="50">
        <v>367.293</v>
      </c>
      <c r="G53" s="50">
        <v>1405.359</v>
      </c>
      <c r="H53" s="8">
        <f t="shared" si="5"/>
        <v>3492.048167756669</v>
      </c>
      <c r="I53" s="8">
        <f t="shared" si="6"/>
        <v>0</v>
      </c>
      <c r="J53" s="9">
        <f t="shared" si="7"/>
        <v>4763.002180006228</v>
      </c>
    </row>
    <row r="54" spans="1:10" ht="14.25">
      <c r="A54" s="10" t="s">
        <v>43</v>
      </c>
      <c r="B54" s="3">
        <v>4.49</v>
      </c>
      <c r="C54" s="3"/>
      <c r="D54" s="3">
        <f t="shared" si="4"/>
        <v>4.49</v>
      </c>
      <c r="E54" s="49">
        <v>17.134999999999998</v>
      </c>
      <c r="F54" s="49">
        <v>0</v>
      </c>
      <c r="G54" s="49">
        <v>17.134999999999998</v>
      </c>
      <c r="H54" s="4">
        <f t="shared" si="5"/>
        <v>281.6258351893095</v>
      </c>
      <c r="I54" s="4">
        <f t="shared" si="6"/>
        <v>0</v>
      </c>
      <c r="J54" s="5">
        <f t="shared" si="7"/>
        <v>281.6258351893095</v>
      </c>
    </row>
    <row r="55" spans="1:10" ht="14.25">
      <c r="A55" s="6" t="s">
        <v>61</v>
      </c>
      <c r="B55" s="7">
        <v>0</v>
      </c>
      <c r="C55" s="7">
        <v>470.794</v>
      </c>
      <c r="D55" s="7">
        <f t="shared" si="4"/>
        <v>470.794</v>
      </c>
      <c r="E55" s="50">
        <v>0</v>
      </c>
      <c r="F55" s="50">
        <v>455.453</v>
      </c>
      <c r="G55" s="50">
        <v>455.453</v>
      </c>
      <c r="H55" s="8">
        <f t="shared" si="5"/>
        <v>0</v>
      </c>
      <c r="I55" s="8">
        <f t="shared" si="6"/>
        <v>-3.258537704388758</v>
      </c>
      <c r="J55" s="9">
        <f t="shared" si="7"/>
        <v>-3.258537704388758</v>
      </c>
    </row>
    <row r="56" spans="1:10" ht="14.25">
      <c r="A56" s="10" t="s">
        <v>44</v>
      </c>
      <c r="B56" s="3">
        <v>0</v>
      </c>
      <c r="C56" s="3"/>
      <c r="D56" s="3">
        <f t="shared" si="4"/>
        <v>0</v>
      </c>
      <c r="E56" s="49">
        <v>5.71</v>
      </c>
      <c r="F56" s="49">
        <v>0</v>
      </c>
      <c r="G56" s="49">
        <v>5.71</v>
      </c>
      <c r="H56" s="4">
        <f t="shared" si="5"/>
        <v>0</v>
      </c>
      <c r="I56" s="4">
        <f t="shared" si="6"/>
        <v>0</v>
      </c>
      <c r="J56" s="5">
        <f t="shared" si="7"/>
        <v>0</v>
      </c>
    </row>
    <row r="57" spans="1:10" ht="14.25">
      <c r="A57" s="6" t="s">
        <v>45</v>
      </c>
      <c r="B57" s="7"/>
      <c r="C57" s="7"/>
      <c r="D57" s="7">
        <f t="shared" si="4"/>
        <v>0</v>
      </c>
      <c r="E57" s="50">
        <v>0</v>
      </c>
      <c r="F57" s="50">
        <v>0</v>
      </c>
      <c r="G57" s="50">
        <v>0</v>
      </c>
      <c r="H57" s="8">
        <f t="shared" si="5"/>
        <v>0</v>
      </c>
      <c r="I57" s="8">
        <f t="shared" si="6"/>
        <v>0</v>
      </c>
      <c r="J57" s="9">
        <f t="shared" si="7"/>
        <v>0</v>
      </c>
    </row>
    <row r="58" spans="1:10" ht="14.25">
      <c r="A58" s="10" t="s">
        <v>46</v>
      </c>
      <c r="B58" s="3">
        <v>129.42700000000002</v>
      </c>
      <c r="C58" s="3">
        <v>0</v>
      </c>
      <c r="D58" s="3">
        <f t="shared" si="4"/>
        <v>129.42700000000002</v>
      </c>
      <c r="E58" s="49">
        <v>228.17300000000003</v>
      </c>
      <c r="F58" s="49">
        <v>0</v>
      </c>
      <c r="G58" s="49">
        <v>228.17300000000003</v>
      </c>
      <c r="H58" s="4">
        <f t="shared" si="5"/>
        <v>76.29474530043963</v>
      </c>
      <c r="I58" s="4">
        <f t="shared" si="6"/>
        <v>0</v>
      </c>
      <c r="J58" s="5">
        <f t="shared" si="7"/>
        <v>76.29474530043963</v>
      </c>
    </row>
    <row r="59" spans="1:10" ht="14.25">
      <c r="A59" s="6" t="s">
        <v>80</v>
      </c>
      <c r="B59" s="7">
        <v>1.1380000000000001</v>
      </c>
      <c r="C59" s="42">
        <v>0.11</v>
      </c>
      <c r="D59" s="7">
        <f t="shared" si="4"/>
        <v>1.2480000000000002</v>
      </c>
      <c r="E59" s="50">
        <v>2.242</v>
      </c>
      <c r="F59" s="50">
        <v>0</v>
      </c>
      <c r="G59" s="50">
        <v>2.242</v>
      </c>
      <c r="H59" s="8">
        <f t="shared" si="5"/>
        <v>97.01230228470999</v>
      </c>
      <c r="I59" s="8">
        <f t="shared" si="6"/>
        <v>-100</v>
      </c>
      <c r="J59" s="9">
        <f t="shared" si="7"/>
        <v>79.64743589743587</v>
      </c>
    </row>
    <row r="60" spans="1:10" ht="14.25">
      <c r="A60" s="10" t="s">
        <v>79</v>
      </c>
      <c r="B60" s="3">
        <v>0</v>
      </c>
      <c r="C60" s="3">
        <v>0</v>
      </c>
      <c r="D60" s="3">
        <f t="shared" si="4"/>
        <v>0</v>
      </c>
      <c r="E60" s="49">
        <v>0</v>
      </c>
      <c r="F60" s="49">
        <v>0</v>
      </c>
      <c r="G60" s="49">
        <v>0</v>
      </c>
      <c r="H60" s="4">
        <f t="shared" si="5"/>
        <v>0</v>
      </c>
      <c r="I60" s="4">
        <f t="shared" si="6"/>
        <v>0</v>
      </c>
      <c r="J60" s="5">
        <f t="shared" si="7"/>
        <v>0</v>
      </c>
    </row>
    <row r="61" spans="1:10" ht="14.25">
      <c r="A61" s="11" t="s">
        <v>47</v>
      </c>
      <c r="B61" s="22">
        <f aca="true" t="shared" si="8" ref="B61:G61">+B62-SUM(B6+B10+B32+B20+B59+B60+B5)</f>
        <v>17296.071000000004</v>
      </c>
      <c r="C61" s="22">
        <f t="shared" si="8"/>
        <v>63996.6669999999</v>
      </c>
      <c r="D61" s="22">
        <f t="shared" si="8"/>
        <v>81292.7379999999</v>
      </c>
      <c r="E61" s="22">
        <f t="shared" si="8"/>
        <v>18537.157210000005</v>
      </c>
      <c r="F61" s="22">
        <f t="shared" si="8"/>
        <v>3185.0086999999476</v>
      </c>
      <c r="G61" s="22">
        <f t="shared" si="8"/>
        <v>21722.165910000098</v>
      </c>
      <c r="H61" s="23">
        <f t="shared" si="5"/>
        <v>7.175538363597149</v>
      </c>
      <c r="I61" s="23">
        <f t="shared" si="6"/>
        <v>-95.02316472200036</v>
      </c>
      <c r="J61" s="23">
        <f t="shared" si="7"/>
        <v>-73.2790819396437</v>
      </c>
    </row>
    <row r="62" spans="1:10" ht="14.25">
      <c r="A62" s="14" t="s">
        <v>48</v>
      </c>
      <c r="B62" s="24">
        <f aca="true" t="shared" si="9" ref="B62:G62">SUM(B4:B60)</f>
        <v>33991.808000000005</v>
      </c>
      <c r="C62" s="24">
        <f t="shared" si="9"/>
        <v>480808.3470000001</v>
      </c>
      <c r="D62" s="24">
        <f t="shared" si="9"/>
        <v>514800.1550000001</v>
      </c>
      <c r="E62" s="24">
        <f t="shared" si="9"/>
        <v>46646.3202</v>
      </c>
      <c r="F62" s="24">
        <f t="shared" si="9"/>
        <v>404545.3868674999</v>
      </c>
      <c r="G62" s="24">
        <f t="shared" si="9"/>
        <v>451191.7070675001</v>
      </c>
      <c r="H62" s="25">
        <f t="shared" si="5"/>
        <v>37.228123317241604</v>
      </c>
      <c r="I62" s="25">
        <f t="shared" si="6"/>
        <v>-15.861405195717243</v>
      </c>
      <c r="J62" s="25">
        <f t="shared" si="7"/>
        <v>-12.355949646615777</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78" t="s">
        <v>62</v>
      </c>
      <c r="B66" s="78"/>
      <c r="C66" s="78"/>
      <c r="D66" s="78"/>
      <c r="E66" s="78"/>
      <c r="F66" s="78"/>
      <c r="G66" s="78"/>
      <c r="H66" s="78"/>
      <c r="I66" s="78"/>
      <c r="J66" s="78"/>
    </row>
    <row r="67" ht="14.25">
      <c r="A67" s="46"/>
    </row>
    <row r="68" spans="2:7" ht="14.25">
      <c r="B68" s="45"/>
      <c r="C68" s="45"/>
      <c r="D68" s="45"/>
      <c r="E68" s="45"/>
      <c r="F68" s="45"/>
      <c r="G68" s="45"/>
    </row>
    <row r="69" spans="2:7" ht="14.25">
      <c r="B69" s="45"/>
      <c r="C69" s="45"/>
      <c r="D69" s="45"/>
      <c r="E69" s="45"/>
      <c r="F69" s="45"/>
      <c r="G69" s="45"/>
    </row>
    <row r="70" spans="2:7" ht="14.25">
      <c r="B70" s="45"/>
      <c r="C70" s="45"/>
      <c r="D70" s="45"/>
      <c r="E70" s="45"/>
      <c r="F70" s="45"/>
      <c r="G70" s="45"/>
    </row>
    <row r="71" spans="2:8" ht="14.25">
      <c r="B71" s="45"/>
      <c r="C71" s="45"/>
      <c r="D71" s="45"/>
      <c r="E71" s="45"/>
      <c r="F71" s="45"/>
      <c r="G71" s="45"/>
      <c r="H71" s="45"/>
    </row>
  </sheetData>
  <sheetProtection/>
  <mergeCells count="6">
    <mergeCell ref="A66:J66"/>
    <mergeCell ref="A1:J1"/>
    <mergeCell ref="A2:A3"/>
    <mergeCell ref="B2:D2"/>
    <mergeCell ref="E2:G2"/>
    <mergeCell ref="H2:J2"/>
  </mergeCells>
  <conditionalFormatting sqref="H8:J46">
    <cfRule type="cellIs" priority="10" dxfId="0" operator="equal">
      <formula>0</formula>
    </cfRule>
  </conditionalFormatting>
  <conditionalFormatting sqref="H4:J5">
    <cfRule type="cellIs" priority="12" dxfId="0" operator="equal">
      <formula>0</formula>
    </cfRule>
  </conditionalFormatting>
  <conditionalFormatting sqref="H6:J7">
    <cfRule type="cellIs" priority="11" dxfId="0" operator="equal">
      <formula>0</formula>
    </cfRule>
  </conditionalFormatting>
  <conditionalFormatting sqref="H47:J60">
    <cfRule type="cellIs" priority="9" dxfId="0" operator="equal">
      <formula>0</formula>
    </cfRule>
  </conditionalFormatting>
  <conditionalFormatting sqref="E4:G5">
    <cfRule type="cellIs" priority="8" dxfId="0" operator="equal">
      <formula>0</formula>
    </cfRule>
  </conditionalFormatting>
  <conditionalFormatting sqref="E6:G7">
    <cfRule type="cellIs" priority="7" dxfId="0" operator="equal">
      <formula>0</formula>
    </cfRule>
  </conditionalFormatting>
  <conditionalFormatting sqref="E8:G46">
    <cfRule type="cellIs" priority="6" dxfId="0" operator="equal">
      <formula>0</formula>
    </cfRule>
  </conditionalFormatting>
  <conditionalFormatting sqref="E47:G60">
    <cfRule type="cellIs" priority="5" dxfId="0" operator="equal">
      <formula>0</formula>
    </cfRule>
  </conditionalFormatting>
  <conditionalFormatting sqref="B4:D5">
    <cfRule type="cellIs" priority="4" dxfId="0" operator="equal">
      <formula>0</formula>
    </cfRule>
  </conditionalFormatting>
  <conditionalFormatting sqref="B6:D7">
    <cfRule type="cellIs" priority="3" dxfId="0" operator="equal">
      <formula>0</formula>
    </cfRule>
  </conditionalFormatting>
  <conditionalFormatting sqref="B8:D46">
    <cfRule type="cellIs" priority="2" dxfId="0" operator="equal">
      <formula>0</formula>
    </cfRule>
  </conditionalFormatting>
  <conditionalFormatting sqref="B47:D60">
    <cfRule type="cellIs" priority="1" dxfId="0"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ankara</cp:lastModifiedBy>
  <cp:lastPrinted>2023-05-05T11:05:21Z</cp:lastPrinted>
  <dcterms:created xsi:type="dcterms:W3CDTF">2017-03-06T11:35:15Z</dcterms:created>
  <dcterms:modified xsi:type="dcterms:W3CDTF">2023-05-29T08:22:35Z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