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70" activeTab="0"/>
  </bookViews>
  <sheets>
    <sheet name="YOLCU" sheetId="1" r:id="rId1"/>
    <sheet name="TÜM UÇAK" sheetId="2" r:id="rId2"/>
    <sheet name="TİCARİ UÇAK" sheetId="3" r:id="rId3"/>
    <sheet name="YÜK " sheetId="4" r:id="rId4"/>
    <sheet name="KARGO" sheetId="5" r:id="rId5"/>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<sst xmlns="http://schemas.openxmlformats.org/spreadsheetml/2006/main" count="390" uniqueCount="83">
  <si>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</si>
  <si>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</si>
  <si>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</si>
  <si>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</si>
  <si>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</si>
  <si>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</si>
  <si>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</si>
  <si>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</si>
  <si>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</si>
  <si>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</si>
  <si>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</si>
  <si>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</si>
  <si>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</si>
  <si>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</si>
  <si>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</si>
  <si>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</si>
  <si>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</si>
  <si>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</si>
  <si>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</si>
  <si>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</si>
  <si>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</si>
  <si>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</si>
  <si>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</si>
  <si>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</si>
  <si>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</si>
  <si>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</si>
  <si>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</si>
  <si>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</si>
  <si>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</si>
  <si>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</si>
  <si>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</si>
  <si>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</si>
  <si>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</si>
  <si>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</si>
  <si>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</si>
  <si>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</si>
  <si>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</si>
  <si>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</si>
  <si>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</si>
  <si>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</si>
  <si>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</si>
  <si>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</si>
  <si>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</si>
  <si>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</si>
  <si>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</si>
  <si>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</si>
  <si>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</si>
  <si>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</si>
  <si>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</si>
  <si>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</si>
  <si>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</si>
  <si>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</si>
  <si>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</si>
  <si>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</si>
  <si>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</si>
  <si>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</si>
  <si>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</si>
  <si>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</si>
  <si>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</si>
  <si>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</si>
  <si>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</si>
  <si>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</si>
  <si>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</si>
  <si>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</si>
  <si>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</si>
  <si>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</si>
  <si>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</si>
  <si>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</si>
  <si>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</si>
  <si>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</si>
  <si>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</si>
  <si>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Şanlıurfa GAP</t>
  </si>
  <si>
    <t>Erzincan Yıldırım Akbulut</t>
  </si>
  <si>
    <t>Rize-Artvin</t>
  </si>
  <si>
    <t>Mardin Prof. Dr. Aziz Sancar</t>
  </si>
  <si>
    <t>KARGO TRAFİĞİ (TON)</t>
  </si>
  <si>
    <t>Muş Sultan Alparslan</t>
  </si>
  <si>
    <t>2022 OCAK SONU
(Kesin Olmayan)</t>
  </si>
  <si>
    <t>2023 OCAK SONU
(Kesin Olmayan)</t>
  </si>
  <si>
    <t xml:space="preserve"> 2023/2022 (%)</t>
  </si>
  <si>
    <t>TÜROB ÇALIŞMASI                                                                                                                                                                          TEKİL YOLCU SAYISI (DHMİ VERİLERİ / 2)</t>
  </si>
  <si>
    <t>2022/2021 Fark</t>
  </si>
  <si>
    <t>Ocak 2023 Dönemi (31 Gün) Günlük Yolcu Sayısı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</si>
</sst>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medium"/>
      <top style="thin"/>
      <bottom/>
    </border>
    <border>
      <left/>
      <right/>
      <top style="medium"/>
      <botto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4"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cellStyleXfs>
  <cellXfs count="85">
    <xf numFmtId="0" fontId="0" fillId="0" borderId="0" xfId="0" applyFont="1" applyAlignment="1">
      <alignment/>
    </xf>
    <xf numFmtId="2" fontId="3" fillId="33" borderId="10" xfId="56" applyNumberFormat="1" applyFont="1" applyFill="1" applyBorder="1" applyAlignment="1">
      <alignment horizontal="right" vertical="center"/>
    </xf>
    <xf numFmtId="2" fontId="3" fillId="33" borderId="11" xfId="56" applyNumberFormat="1" applyFont="1" applyFill="1" applyBorder="1" applyAlignment="1">
      <alignment horizontal="right" vertical="center"/>
    </xf>
    <xf numFmtId="3" fontId="6" fillId="34" borderId="0" xfId="41" applyNumberFormat="1" applyFont="1" applyFill="1" applyBorder="1" applyAlignment="1">
      <alignment horizontal="right" vertical="center"/>
    </xf>
    <xf numFmtId="3" fontId="7" fillId="34" borderId="0" xfId="41" applyNumberFormat="1" applyFont="1" applyFill="1" applyBorder="1" applyAlignment="1">
      <alignment horizontal="right" vertical="center"/>
    </xf>
    <xf numFmtId="3" fontId="7" fillId="34" borderId="12" xfId="41" applyNumberFormat="1" applyFont="1" applyFill="1" applyBorder="1" applyAlignment="1">
      <alignment horizontal="right" vertical="center"/>
    </xf>
    <xf numFmtId="165" fontId="5" fillId="16" borderId="13" xfId="41" applyNumberFormat="1" applyFont="1" applyFill="1" applyBorder="1" applyAlignment="1">
      <alignment horizontal="left"/>
    </xf>
    <xf numFmtId="3" fontId="6" fillId="16" borderId="0" xfId="41" applyNumberFormat="1" applyFont="1" applyFill="1" applyBorder="1" applyAlignment="1">
      <alignment horizontal="right" vertical="center"/>
    </xf>
    <xf numFmtId="3" fontId="7" fillId="16" borderId="0" xfId="41" applyNumberFormat="1" applyFont="1" applyFill="1" applyBorder="1" applyAlignment="1">
      <alignment horizontal="right" vertical="center"/>
    </xf>
    <xf numFmtId="3" fontId="7" fillId="16" borderId="12" xfId="41" applyNumberFormat="1" applyFont="1" applyFill="1" applyBorder="1" applyAlignment="1">
      <alignment horizontal="right" vertical="center"/>
    </xf>
    <xf numFmtId="165" fontId="5"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8" fillId="37" borderId="0" xfId="41" applyNumberFormat="1" applyFont="1" applyFill="1" applyBorder="1" applyAlignment="1">
      <alignment horizontal="right" vertical="center"/>
    </xf>
    <xf numFmtId="166" fontId="8" fillId="37" borderId="0" xfId="63" applyNumberFormat="1" applyFont="1" applyFill="1" applyBorder="1" applyAlignment="1">
      <alignment horizontal="right" vertical="center"/>
    </xf>
    <xf numFmtId="0" fontId="3" fillId="38" borderId="13" xfId="41" applyNumberFormat="1" applyFont="1" applyFill="1" applyBorder="1" applyAlignment="1">
      <alignment horizontal="left" vertical="center"/>
    </xf>
    <xf numFmtId="3" fontId="8" fillId="33" borderId="0" xfId="41" applyNumberFormat="1" applyFont="1" applyFill="1" applyBorder="1" applyAlignment="1">
      <alignment horizontal="right" vertical="center"/>
    </xf>
    <xf numFmtId="166" fontId="8" fillId="33" borderId="0" xfId="63" applyNumberFormat="1" applyFont="1" applyFill="1" applyBorder="1" applyAlignment="1">
      <alignment horizontal="right" vertical="center"/>
    </xf>
    <xf numFmtId="166" fontId="8" fillId="33" borderId="12" xfId="63" applyNumberFormat="1" applyFont="1" applyFill="1" applyBorder="1" applyAlignment="1">
      <alignment horizontal="right" vertical="center"/>
    </xf>
    <xf numFmtId="167" fontId="8" fillId="39" borderId="0" xfId="59" applyNumberFormat="1" applyFont="1" applyFill="1" applyBorder="1" applyAlignment="1">
      <alignment vertical="center"/>
    </xf>
    <xf numFmtId="0" fontId="3" fillId="38" borderId="14" xfId="48" applyFont="1" applyFill="1" applyBorder="1" applyAlignment="1">
      <alignment horizontal="left" vertical="center"/>
      <protection/>
    </xf>
    <xf numFmtId="3" fontId="3" fillId="37" borderId="0" xfId="41" applyNumberFormat="1" applyFont="1" applyFill="1" applyBorder="1" applyAlignment="1">
      <alignment horizontal="right" vertical="center"/>
    </xf>
    <xf numFmtId="166" fontId="3" fillId="37" borderId="0" xfId="63" applyNumberFormat="1" applyFont="1" applyFill="1" applyBorder="1" applyAlignment="1">
      <alignment horizontal="right" vertical="center"/>
    </xf>
    <xf numFmtId="3" fontId="3" fillId="33" borderId="0" xfId="41" applyNumberFormat="1" applyFont="1" applyFill="1" applyBorder="1" applyAlignment="1">
      <alignment horizontal="right" vertical="center"/>
    </xf>
    <xf numFmtId="166" fontId="3" fillId="33" borderId="0" xfId="63" applyNumberFormat="1" applyFont="1" applyFill="1" applyBorder="1" applyAlignment="1">
      <alignment horizontal="right" vertical="center"/>
    </xf>
    <xf numFmtId="165" fontId="8" fillId="16" borderId="13" xfId="59" applyNumberFormat="1" applyFont="1" applyFill="1" applyBorder="1" applyAlignment="1">
      <alignment vertical="center"/>
    </xf>
    <xf numFmtId="165" fontId="8" fillId="16" borderId="0" xfId="59" applyNumberFormat="1" applyFont="1" applyFill="1" applyBorder="1" applyAlignment="1">
      <alignment vertical="center"/>
    </xf>
    <xf numFmtId="165" fontId="8" fillId="16" borderId="12" xfId="59" applyNumberFormat="1" applyFont="1" applyFill="1" applyBorder="1" applyAlignment="1">
      <alignment vertical="center"/>
    </xf>
    <xf numFmtId="165" fontId="8" fillId="16" borderId="14" xfId="59" applyNumberFormat="1" applyFont="1" applyFill="1" applyBorder="1" applyAlignment="1">
      <alignment vertical="center"/>
    </xf>
    <xf numFmtId="165" fontId="8" fillId="16" borderId="15" xfId="59" applyNumberFormat="1" applyFont="1" applyFill="1" applyBorder="1" applyAlignment="1">
      <alignment vertical="center"/>
    </xf>
    <xf numFmtId="165" fontId="8" fillId="16" borderId="16" xfId="59" applyNumberFormat="1" applyFont="1" applyFill="1" applyBorder="1" applyAlignment="1">
      <alignment vertical="center"/>
    </xf>
    <xf numFmtId="3" fontId="43" fillId="37" borderId="0" xfId="41" applyNumberFormat="1" applyFont="1" applyFill="1" applyBorder="1" applyAlignment="1">
      <alignment horizontal="right" vertical="center"/>
    </xf>
    <xf numFmtId="166" fontId="8" fillId="37" borderId="12" xfId="63"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7" fillId="34" borderId="0" xfId="41" applyNumberFormat="1" applyFont="1" applyFill="1" applyBorder="1" applyAlignment="1">
      <alignment horizontal="right" vertical="center"/>
    </xf>
    <xf numFmtId="166" fontId="7" fillId="16" borderId="0" xfId="41" applyNumberFormat="1" applyFont="1" applyFill="1" applyBorder="1" applyAlignment="1">
      <alignment horizontal="right" vertical="center"/>
    </xf>
    <xf numFmtId="0" fontId="3" fillId="39" borderId="13" xfId="56" applyNumberFormat="1" applyFont="1" applyFill="1" applyBorder="1" applyAlignment="1">
      <alignment horizontal="left" vertical="center"/>
    </xf>
    <xf numFmtId="3" fontId="8" fillId="39" borderId="0" xfId="41" applyNumberFormat="1" applyFont="1" applyFill="1" applyBorder="1" applyAlignment="1">
      <alignment horizontal="right" vertical="center"/>
    </xf>
    <xf numFmtId="166" fontId="8" fillId="39" borderId="0" xfId="59" applyNumberFormat="1" applyFont="1" applyFill="1" applyBorder="1" applyAlignment="1">
      <alignment vertical="center"/>
    </xf>
    <xf numFmtId="166" fontId="8" fillId="39" borderId="12" xfId="59" applyNumberFormat="1" applyFont="1" applyFill="1" applyBorder="1" applyAlignment="1">
      <alignment vertical="center"/>
    </xf>
    <xf numFmtId="166" fontId="8" fillId="33" borderId="0" xfId="63" applyNumberFormat="1" applyFont="1" applyFill="1" applyBorder="1" applyAlignment="1">
      <alignment vertical="center"/>
    </xf>
    <xf numFmtId="166" fontId="8" fillId="33" borderId="12" xfId="63" applyNumberFormat="1" applyFont="1" applyFill="1" applyBorder="1" applyAlignment="1">
      <alignment vertical="center"/>
    </xf>
    <xf numFmtId="3" fontId="8" fillId="33" borderId="15" xfId="48" applyNumberFormat="1" applyFont="1" applyFill="1" applyBorder="1" applyAlignment="1">
      <alignment horizontal="right"/>
      <protection/>
    </xf>
    <xf numFmtId="166" fontId="8" fillId="33" borderId="0" xfId="41" applyNumberFormat="1" applyFont="1" applyFill="1" applyBorder="1" applyAlignment="1">
      <alignment horizontal="right" vertical="center"/>
    </xf>
    <xf numFmtId="3" fontId="43" fillId="39" borderId="0" xfId="41" applyNumberFormat="1" applyFont="1" applyFill="1" applyBorder="1" applyAlignment="1">
      <alignment horizontal="right" vertical="center"/>
    </xf>
    <xf numFmtId="3" fontId="8" fillId="33" borderId="15" xfId="48" applyNumberFormat="1" applyFont="1" applyFill="1" applyBorder="1" applyAlignment="1">
      <alignment horizontal="right" vertical="center"/>
      <protection/>
    </xf>
    <xf numFmtId="3" fontId="8" fillId="33" borderId="15" xfId="48" applyNumberFormat="1" applyFont="1" applyFill="1" applyBorder="1" applyAlignment="1">
      <alignment vertical="center"/>
      <protection/>
    </xf>
    <xf numFmtId="166" fontId="8" fillId="33" borderId="15" xfId="48" applyNumberFormat="1" applyFont="1" applyFill="1" applyBorder="1">
      <alignment/>
      <protection/>
    </xf>
    <xf numFmtId="166" fontId="8" fillId="33" borderId="16" xfId="48" applyNumberFormat="1" applyFont="1" applyFill="1" applyBorder="1">
      <alignment/>
      <protection/>
    </xf>
    <xf numFmtId="3" fontId="7" fillId="34" borderId="17" xfId="41" applyNumberFormat="1" applyFont="1" applyFill="1" applyBorder="1" applyAlignment="1">
      <alignment horizontal="right" vertical="center"/>
    </xf>
    <xf numFmtId="4" fontId="7" fillId="34" borderId="0" xfId="41" applyNumberFormat="1" applyFont="1" applyFill="1" applyBorder="1" applyAlignment="1">
      <alignment horizontal="right"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2" fillId="33" borderId="13" xfId="56" applyNumberFormat="1" applyFont="1" applyFill="1" applyBorder="1" applyAlignment="1">
      <alignment horizontal="center" vertical="center"/>
    </xf>
    <xf numFmtId="165" fontId="2" fillId="33" borderId="21" xfId="56" applyNumberFormat="1" applyFont="1" applyFill="1" applyBorder="1" applyAlignment="1">
      <alignment horizontal="center" vertical="center"/>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vertical="center"/>
      <protection/>
    </xf>
    <xf numFmtId="0" fontId="3" fillId="33" borderId="12" xfId="56" applyFont="1" applyFill="1" applyBorder="1" applyAlignment="1" applyProtection="1">
      <alignment horizontal="center" vertical="center"/>
      <protection/>
    </xf>
    <xf numFmtId="165" fontId="8" fillId="16" borderId="13" xfId="59" applyNumberFormat="1" applyFont="1" applyFill="1" applyBorder="1" applyAlignment="1">
      <alignment horizontal="center" vertical="center"/>
    </xf>
    <xf numFmtId="165" fontId="8" fillId="16" borderId="0" xfId="59" applyNumberFormat="1" applyFont="1" applyFill="1" applyBorder="1" applyAlignment="1">
      <alignment horizontal="center" vertical="center"/>
    </xf>
    <xf numFmtId="165" fontId="8" fillId="16" borderId="12" xfId="59" applyNumberFormat="1" applyFont="1" applyFill="1" applyBorder="1" applyAlignment="1">
      <alignment horizontal="center" vertical="center"/>
    </xf>
    <xf numFmtId="165" fontId="8" fillId="16" borderId="14" xfId="59" applyNumberFormat="1" applyFont="1" applyFill="1" applyBorder="1" applyAlignment="1">
      <alignment horizontal="center" vertical="center"/>
    </xf>
    <xf numFmtId="165" fontId="8" fillId="16" borderId="15" xfId="59" applyNumberFormat="1" applyFont="1" applyFill="1" applyBorder="1" applyAlignment="1">
      <alignment horizontal="center" vertical="center"/>
    </xf>
    <xf numFmtId="165" fontId="8" fillId="16" borderId="16" xfId="59" applyNumberFormat="1" applyFont="1" applyFill="1" applyBorder="1" applyAlignment="1">
      <alignment horizontal="center" vertical="center"/>
    </xf>
    <xf numFmtId="165" fontId="2" fillId="33" borderId="13" xfId="56" applyNumberFormat="1" applyFont="1" applyFill="1" applyBorder="1" applyAlignment="1">
      <alignment horizontal="left" vertical="center"/>
    </xf>
    <xf numFmtId="165" fontId="2" fillId="33" borderId="21" xfId="56" applyNumberFormat="1" applyFont="1" applyFill="1" applyBorder="1" applyAlignment="1">
      <alignment horizontal="lef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55">
    <dxf/>
    <dxf/>
    <dxf/>
    <dxf/>
    <dxf/>
    <dxf/>
    <dxf/>
    <dxf/>
    <dxf/>
    <dxf/>
    <dxf/>
    <dxf/>
    <dxf/>
    <dxf/>
    <dxf/>
    <dxf/>
    <dxf/>
    <dxf/>
    <dxf/>
    <dxf/>
    <dxf/>
    <dxf/>
    <dxf/>
    <dxf/>
    <dxf/>
    <dxf/>
    <dxf/>
    <dxf/>
    <dxf/>
    <dxf/>
    <dxf/>
    <dxf/>
    <dxf/>
    <dxf/>
    <dxf/>
    <dxf/>
    <dxf/>
    <dxf/>
    <dxf/>
    <dxf/>
    <dxf/>
    <dxf/>
    <dxf/>
    <dxf/>
    <dxf/>
    <dxf/>
    <dxf/>
    <dxf/>
    <dxf/>
    <dxf/>
    <dxf/>
    <dxf/>
    <dxf/>
    <dxf/>
    <dxf>
      <numFmt numFmtId="169"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60" zoomScaleNormal="60" zoomScalePageLayoutView="0" workbookViewId="0" topLeftCell="D1">
      <selection activeCell="AA14" sqref="AA14"/>
    </sheetView>
  </sheetViews>
  <sheetFormatPr defaultColWidth="9.140625" defaultRowHeight="15"/>
  <cols>
    <col min="1" max="1" width="41.140625" style="0" bestFit="1" customWidth="1"/>
    <col min="2" max="3" width="14.28125" style="0" customWidth="1"/>
    <col min="4" max="4" width="15.7109375" style="0" bestFit="1" customWidth="1"/>
    <col min="5" max="6" width="14.28125" style="0" customWidth="1"/>
    <col min="7" max="7" width="15.7109375" style="0" bestFit="1" customWidth="1"/>
    <col min="8" max="10" width="14.28125" style="0" customWidth="1"/>
    <col min="12" max="12" width="10.57421875" style="0" customWidth="1"/>
    <col min="13" max="13" width="10.28125" style="0" customWidth="1"/>
    <col min="14" max="14" width="10.7109375" style="0" customWidth="1"/>
    <col min="15" max="15" width="10.140625" style="0" customWidth="1"/>
  </cols>
  <sheetData>
    <row r="1" spans="1:20" ht="25.5" customHeight="1">
      <c r="A1" s="69" t="s">
        <v>57</v>
      </c>
      <c r="B1" s="70"/>
      <c r="C1" s="70"/>
      <c r="D1" s="70"/>
      <c r="E1" s="70"/>
      <c r="F1" s="70"/>
      <c r="G1" s="70"/>
      <c r="H1" s="70"/>
      <c r="I1" s="70"/>
      <c r="J1" s="71"/>
      <c r="L1" s="53" t="s">
        <v>2</v>
      </c>
      <c r="M1" s="53" t="s">
        <v>3</v>
      </c>
      <c r="N1" s="54" t="s">
        <v>2</v>
      </c>
      <c r="O1" s="54" t="s">
        <v>3</v>
      </c>
      <c r="P1" s="55" t="s">
        <v>2</v>
      </c>
      <c r="Q1" s="55" t="s">
        <v>3</v>
      </c>
      <c r="R1" s="63" t="s">
        <v>82</v>
      </c>
      <c r="S1" s="63"/>
      <c r="T1" s="63"/>
    </row>
    <row r="2" spans="1:20" ht="35.25" customHeight="1">
      <c r="A2" s="72" t="s">
        <v>1</v>
      </c>
      <c r="B2" s="74" t="s">
        <v>77</v>
      </c>
      <c r="C2" s="74"/>
      <c r="D2" s="74"/>
      <c r="E2" s="74" t="s">
        <v>78</v>
      </c>
      <c r="F2" s="74"/>
      <c r="G2" s="74"/>
      <c r="H2" s="75" t="s">
        <v>79</v>
      </c>
      <c r="I2" s="75"/>
      <c r="J2" s="76"/>
      <c r="L2" s="64" t="s">
        <v>80</v>
      </c>
      <c r="M2" s="64"/>
      <c r="N2" s="64"/>
      <c r="O2" s="64"/>
      <c r="P2" s="64"/>
      <c r="Q2" s="64"/>
      <c r="R2" s="63"/>
      <c r="S2" s="63"/>
      <c r="T2" s="63"/>
    </row>
    <row r="3" spans="1:20" ht="14.25">
      <c r="A3" s="73"/>
      <c r="B3" s="1" t="s">
        <v>2</v>
      </c>
      <c r="C3" s="1" t="s">
        <v>3</v>
      </c>
      <c r="D3" s="1" t="s">
        <v>4</v>
      </c>
      <c r="E3" s="1" t="s">
        <v>2</v>
      </c>
      <c r="F3" s="1" t="s">
        <v>3</v>
      </c>
      <c r="G3" s="1" t="s">
        <v>4</v>
      </c>
      <c r="H3" s="1" t="s">
        <v>2</v>
      </c>
      <c r="I3" s="1" t="s">
        <v>3</v>
      </c>
      <c r="J3" s="2" t="s">
        <v>4</v>
      </c>
      <c r="L3" s="65">
        <v>2021</v>
      </c>
      <c r="M3" s="65"/>
      <c r="N3" s="66">
        <v>2022</v>
      </c>
      <c r="O3" s="66"/>
      <c r="P3" s="67" t="s">
        <v>81</v>
      </c>
      <c r="Q3" s="67"/>
      <c r="R3" s="56" t="s">
        <v>2</v>
      </c>
      <c r="S3" s="56" t="s">
        <v>3</v>
      </c>
      <c r="T3" s="53" t="s">
        <v>4</v>
      </c>
    </row>
    <row r="4" spans="1:20" ht="14.25">
      <c r="A4" s="10" t="s">
        <v>5</v>
      </c>
      <c r="B4" s="3">
        <v>0</v>
      </c>
      <c r="C4" s="3">
        <v>0</v>
      </c>
      <c r="D4" s="3">
        <f>B4+C4</f>
        <v>0</v>
      </c>
      <c r="E4" s="3">
        <v>0</v>
      </c>
      <c r="F4" s="3">
        <v>0</v>
      </c>
      <c r="G4" s="3">
        <f>E4+F4</f>
        <v>0</v>
      </c>
      <c r="H4" s="4"/>
      <c r="I4" s="4"/>
      <c r="J4" s="5"/>
      <c r="L4" s="57">
        <f>B4/2</f>
        <v>0</v>
      </c>
      <c r="M4" s="57">
        <f>C4/2</f>
        <v>0</v>
      </c>
      <c r="N4" s="58">
        <f>E4/2</f>
        <v>0</v>
      </c>
      <c r="O4" s="58">
        <f>F4/2</f>
        <v>0</v>
      </c>
      <c r="P4" s="59">
        <f>N4-L4</f>
        <v>0</v>
      </c>
      <c r="Q4" s="59">
        <f>O4-M4</f>
        <v>0</v>
      </c>
      <c r="R4" s="60">
        <f>N4/31</f>
        <v>0</v>
      </c>
      <c r="S4" s="60">
        <f>O4/31</f>
        <v>0</v>
      </c>
      <c r="T4" s="60">
        <f>R4+S4</f>
        <v>0</v>
      </c>
    </row>
    <row r="5" spans="1:20" ht="14.25">
      <c r="A5" s="6" t="s">
        <v>67</v>
      </c>
      <c r="B5" s="7">
        <v>892169</v>
      </c>
      <c r="C5" s="7">
        <v>2593048</v>
      </c>
      <c r="D5" s="7">
        <f>B5+C5</f>
        <v>3485217</v>
      </c>
      <c r="E5" s="7">
        <v>1218237</v>
      </c>
      <c r="F5" s="7">
        <v>4435402</v>
      </c>
      <c r="G5" s="7">
        <f>E5+F5</f>
        <v>5653639</v>
      </c>
      <c r="H5" s="8">
        <f aca="true" t="shared" si="0" ref="H5:J20">+_xlfn.IFERROR(((E5-B5)/B5)*100,0)</f>
        <v>36.547784108167846</v>
      </c>
      <c r="I5" s="8">
        <f t="shared" si="0"/>
        <v>71.04974531902225</v>
      </c>
      <c r="J5" s="9">
        <f t="shared" si="0"/>
        <v>62.21770409130909</v>
      </c>
      <c r="L5" s="57">
        <f>B5/2</f>
        <v>446084.5</v>
      </c>
      <c r="M5" s="57">
        <f>C5/2</f>
        <v>1296524</v>
      </c>
      <c r="N5" s="58">
        <f>E5/2</f>
        <v>609118.5</v>
      </c>
      <c r="O5" s="58">
        <f>F5/2</f>
        <v>2217701</v>
      </c>
      <c r="P5" s="59">
        <f>N5-L5</f>
        <v>163034</v>
      </c>
      <c r="Q5" s="59">
        <f>O5-M5</f>
        <v>921177</v>
      </c>
      <c r="R5" s="60">
        <f aca="true" t="shared" si="1" ref="R5:R60">N5/31</f>
        <v>19648.983870967742</v>
      </c>
      <c r="S5" s="60">
        <f aca="true" t="shared" si="2" ref="S5:S60">O5/31</f>
        <v>71538.74193548386</v>
      </c>
      <c r="T5" s="60">
        <f aca="true" t="shared" si="3" ref="T5:T62">R5+S5</f>
        <v>91187.7258064516</v>
      </c>
    </row>
    <row r="6" spans="1:20" ht="14.25">
      <c r="A6" s="10" t="s">
        <v>51</v>
      </c>
      <c r="B6" s="3">
        <v>1017637</v>
      </c>
      <c r="C6" s="3">
        <v>988950</v>
      </c>
      <c r="D6" s="3">
        <f aca="true" t="shared" si="4" ref="D6:D60">B6+C6</f>
        <v>2006587</v>
      </c>
      <c r="E6" s="3">
        <v>1352716</v>
      </c>
      <c r="F6" s="3">
        <v>1442014</v>
      </c>
      <c r="G6" s="3">
        <f aca="true" t="shared" si="5" ref="G6:G60">E6+F6</f>
        <v>2794730</v>
      </c>
      <c r="H6" s="4">
        <f t="shared" si="0"/>
        <v>32.927163615316665</v>
      </c>
      <c r="I6" s="4">
        <f t="shared" si="0"/>
        <v>45.812629556600434</v>
      </c>
      <c r="J6" s="5">
        <f t="shared" si="0"/>
        <v>39.277788603235244</v>
      </c>
      <c r="L6" s="57">
        <f aca="true" t="shared" si="6" ref="L6:M47">B6/2</f>
        <v>508818.5</v>
      </c>
      <c r="M6" s="57">
        <f t="shared" si="6"/>
        <v>494475</v>
      </c>
      <c r="N6" s="58">
        <f aca="true" t="shared" si="7" ref="N6:O47">E6/2</f>
        <v>676358</v>
      </c>
      <c r="O6" s="58">
        <f t="shared" si="7"/>
        <v>721007</v>
      </c>
      <c r="P6" s="59">
        <f aca="true" t="shared" si="8" ref="P6:Q47">N6-L6</f>
        <v>167539.5</v>
      </c>
      <c r="Q6" s="59">
        <f t="shared" si="8"/>
        <v>226532</v>
      </c>
      <c r="R6" s="60">
        <f t="shared" si="1"/>
        <v>21818</v>
      </c>
      <c r="S6" s="60">
        <f t="shared" si="2"/>
        <v>23258.290322580644</v>
      </c>
      <c r="T6" s="60">
        <f t="shared" si="3"/>
        <v>45076.290322580644</v>
      </c>
    </row>
    <row r="7" spans="1:20" ht="14.25">
      <c r="A7" s="6" t="s">
        <v>6</v>
      </c>
      <c r="B7" s="7">
        <v>477822</v>
      </c>
      <c r="C7" s="7">
        <v>115138</v>
      </c>
      <c r="D7" s="7">
        <f t="shared" si="4"/>
        <v>592960</v>
      </c>
      <c r="E7" s="7">
        <v>729285</v>
      </c>
      <c r="F7" s="7">
        <v>155432</v>
      </c>
      <c r="G7" s="7">
        <f t="shared" si="5"/>
        <v>884717</v>
      </c>
      <c r="H7" s="8">
        <f t="shared" si="0"/>
        <v>52.62691964790236</v>
      </c>
      <c r="I7" s="8">
        <f t="shared" si="0"/>
        <v>34.99626535114385</v>
      </c>
      <c r="J7" s="9">
        <f t="shared" si="0"/>
        <v>49.203487587695626</v>
      </c>
      <c r="L7" s="57">
        <f t="shared" si="6"/>
        <v>238911</v>
      </c>
      <c r="M7" s="57">
        <f t="shared" si="6"/>
        <v>57569</v>
      </c>
      <c r="N7" s="58">
        <f t="shared" si="7"/>
        <v>364642.5</v>
      </c>
      <c r="O7" s="58">
        <f t="shared" si="7"/>
        <v>77716</v>
      </c>
      <c r="P7" s="59">
        <f t="shared" si="8"/>
        <v>125731.5</v>
      </c>
      <c r="Q7" s="59">
        <f t="shared" si="8"/>
        <v>20147</v>
      </c>
      <c r="R7" s="60">
        <f t="shared" si="1"/>
        <v>11762.661290322581</v>
      </c>
      <c r="S7" s="60">
        <f t="shared" si="2"/>
        <v>2506.967741935484</v>
      </c>
      <c r="T7" s="60">
        <f t="shared" si="3"/>
        <v>14269.629032258064</v>
      </c>
    </row>
    <row r="8" spans="1:20" ht="14.25">
      <c r="A8" s="10" t="s">
        <v>7</v>
      </c>
      <c r="B8" s="3">
        <v>446543</v>
      </c>
      <c r="C8" s="3">
        <v>111320</v>
      </c>
      <c r="D8" s="3">
        <f t="shared" si="4"/>
        <v>557863</v>
      </c>
      <c r="E8" s="3">
        <v>535866</v>
      </c>
      <c r="F8" s="3">
        <v>148430</v>
      </c>
      <c r="G8" s="3">
        <f t="shared" si="5"/>
        <v>684296</v>
      </c>
      <c r="H8" s="4">
        <f t="shared" si="0"/>
        <v>20.003224773426076</v>
      </c>
      <c r="I8" s="4">
        <f t="shared" si="0"/>
        <v>33.33632770391664</v>
      </c>
      <c r="J8" s="5">
        <f t="shared" si="0"/>
        <v>22.663808139274337</v>
      </c>
      <c r="L8" s="57">
        <f t="shared" si="6"/>
        <v>223271.5</v>
      </c>
      <c r="M8" s="57">
        <f t="shared" si="6"/>
        <v>55660</v>
      </c>
      <c r="N8" s="58">
        <f t="shared" si="7"/>
        <v>267933</v>
      </c>
      <c r="O8" s="58">
        <f t="shared" si="7"/>
        <v>74215</v>
      </c>
      <c r="P8" s="59">
        <f t="shared" si="8"/>
        <v>44661.5</v>
      </c>
      <c r="Q8" s="59">
        <f t="shared" si="8"/>
        <v>18555</v>
      </c>
      <c r="R8" s="60">
        <f t="shared" si="1"/>
        <v>8643</v>
      </c>
      <c r="S8" s="60">
        <f t="shared" si="2"/>
        <v>2394.032258064516</v>
      </c>
      <c r="T8" s="60">
        <f t="shared" si="3"/>
        <v>11037.032258064515</v>
      </c>
    </row>
    <row r="9" spans="1:20" ht="14.25">
      <c r="A9" s="6" t="s">
        <v>8</v>
      </c>
      <c r="B9" s="7">
        <v>365771</v>
      </c>
      <c r="C9" s="7">
        <v>296566</v>
      </c>
      <c r="D9" s="7">
        <f t="shared" si="4"/>
        <v>662337</v>
      </c>
      <c r="E9" s="7">
        <v>451531</v>
      </c>
      <c r="F9" s="7">
        <v>478502</v>
      </c>
      <c r="G9" s="7">
        <f t="shared" si="5"/>
        <v>930033</v>
      </c>
      <c r="H9" s="8">
        <f t="shared" si="0"/>
        <v>23.44636398183563</v>
      </c>
      <c r="I9" s="8">
        <f t="shared" si="0"/>
        <v>61.347558384980076</v>
      </c>
      <c r="J9" s="9">
        <f t="shared" si="0"/>
        <v>40.41688747571101</v>
      </c>
      <c r="L9" s="57">
        <f t="shared" si="6"/>
        <v>182885.5</v>
      </c>
      <c r="M9" s="57">
        <f t="shared" si="6"/>
        <v>148283</v>
      </c>
      <c r="N9" s="58">
        <f t="shared" si="7"/>
        <v>225765.5</v>
      </c>
      <c r="O9" s="58">
        <f t="shared" si="7"/>
        <v>239251</v>
      </c>
      <c r="P9" s="59">
        <f t="shared" si="8"/>
        <v>42880</v>
      </c>
      <c r="Q9" s="59">
        <f t="shared" si="8"/>
        <v>90968</v>
      </c>
      <c r="R9" s="60">
        <f t="shared" si="1"/>
        <v>7282.758064516129</v>
      </c>
      <c r="S9" s="60">
        <f t="shared" si="2"/>
        <v>7717.774193548387</v>
      </c>
      <c r="T9" s="60">
        <f t="shared" si="3"/>
        <v>15000.532258064515</v>
      </c>
    </row>
    <row r="10" spans="1:20" ht="14.25">
      <c r="A10" s="10" t="s">
        <v>52</v>
      </c>
      <c r="B10" s="3">
        <v>18848</v>
      </c>
      <c r="C10" s="3">
        <v>8219</v>
      </c>
      <c r="D10" s="3">
        <f t="shared" si="4"/>
        <v>27067</v>
      </c>
      <c r="E10" s="3">
        <v>33310</v>
      </c>
      <c r="F10" s="3">
        <v>8448</v>
      </c>
      <c r="G10" s="3">
        <f t="shared" si="5"/>
        <v>41758</v>
      </c>
      <c r="H10" s="4">
        <f t="shared" si="0"/>
        <v>76.72962648556876</v>
      </c>
      <c r="I10" s="4">
        <f t="shared" si="0"/>
        <v>2.78622703491909</v>
      </c>
      <c r="J10" s="5">
        <f t="shared" si="0"/>
        <v>54.27642516717774</v>
      </c>
      <c r="L10" s="57">
        <f t="shared" si="6"/>
        <v>9424</v>
      </c>
      <c r="M10" s="57">
        <f t="shared" si="6"/>
        <v>4109.5</v>
      </c>
      <c r="N10" s="58">
        <f t="shared" si="7"/>
        <v>16655</v>
      </c>
      <c r="O10" s="58">
        <f t="shared" si="7"/>
        <v>4224</v>
      </c>
      <c r="P10" s="59">
        <f t="shared" si="8"/>
        <v>7231</v>
      </c>
      <c r="Q10" s="59">
        <f t="shared" si="8"/>
        <v>114.5</v>
      </c>
      <c r="R10" s="60">
        <f t="shared" si="1"/>
        <v>537.258064516129</v>
      </c>
      <c r="S10" s="60">
        <f t="shared" si="2"/>
        <v>136.25806451612902</v>
      </c>
      <c r="T10" s="60">
        <f t="shared" si="3"/>
        <v>673.516129032258</v>
      </c>
    </row>
    <row r="11" spans="1:20" ht="14.25">
      <c r="A11" s="6" t="s">
        <v>9</v>
      </c>
      <c r="B11" s="7">
        <v>63945</v>
      </c>
      <c r="C11" s="7">
        <v>314</v>
      </c>
      <c r="D11" s="7">
        <f t="shared" si="4"/>
        <v>64259</v>
      </c>
      <c r="E11" s="7">
        <v>69660</v>
      </c>
      <c r="F11" s="7">
        <v>8984</v>
      </c>
      <c r="G11" s="7">
        <f t="shared" si="5"/>
        <v>78644</v>
      </c>
      <c r="H11" s="8">
        <f t="shared" si="0"/>
        <v>8.937368050668542</v>
      </c>
      <c r="I11" s="8">
        <f t="shared" si="0"/>
        <v>2761.146496815287</v>
      </c>
      <c r="J11" s="9">
        <f t="shared" si="0"/>
        <v>22.385969280567704</v>
      </c>
      <c r="L11" s="57">
        <f t="shared" si="6"/>
        <v>31972.5</v>
      </c>
      <c r="M11" s="57">
        <f t="shared" si="6"/>
        <v>157</v>
      </c>
      <c r="N11" s="58">
        <f t="shared" si="7"/>
        <v>34830</v>
      </c>
      <c r="O11" s="58">
        <f t="shared" si="7"/>
        <v>4492</v>
      </c>
      <c r="P11" s="59">
        <f t="shared" si="8"/>
        <v>2857.5</v>
      </c>
      <c r="Q11" s="59">
        <f t="shared" si="8"/>
        <v>4335</v>
      </c>
      <c r="R11" s="60">
        <f t="shared" si="1"/>
        <v>1123.5483870967741</v>
      </c>
      <c r="S11" s="60">
        <f t="shared" si="2"/>
        <v>144.90322580645162</v>
      </c>
      <c r="T11" s="60">
        <f t="shared" si="3"/>
        <v>1268.4516129032259</v>
      </c>
    </row>
    <row r="12" spans="1:20" ht="14.25">
      <c r="A12" s="10" t="s">
        <v>10</v>
      </c>
      <c r="B12" s="3">
        <v>67716</v>
      </c>
      <c r="C12" s="3">
        <v>1065</v>
      </c>
      <c r="D12" s="3">
        <f t="shared" si="4"/>
        <v>68781</v>
      </c>
      <c r="E12" s="3">
        <v>88685</v>
      </c>
      <c r="F12" s="3">
        <v>3441</v>
      </c>
      <c r="G12" s="3">
        <f t="shared" si="5"/>
        <v>92126</v>
      </c>
      <c r="H12" s="4">
        <f t="shared" si="0"/>
        <v>30.966093685391932</v>
      </c>
      <c r="I12" s="4">
        <f t="shared" si="0"/>
        <v>223.09859154929578</v>
      </c>
      <c r="J12" s="5">
        <f t="shared" si="0"/>
        <v>33.941059304168306</v>
      </c>
      <c r="L12" s="57">
        <f t="shared" si="6"/>
        <v>33858</v>
      </c>
      <c r="M12" s="57">
        <f t="shared" si="6"/>
        <v>532.5</v>
      </c>
      <c r="N12" s="58">
        <f t="shared" si="7"/>
        <v>44342.5</v>
      </c>
      <c r="O12" s="58">
        <f t="shared" si="7"/>
        <v>1720.5</v>
      </c>
      <c r="P12" s="59">
        <f t="shared" si="8"/>
        <v>10484.5</v>
      </c>
      <c r="Q12" s="59">
        <f t="shared" si="8"/>
        <v>1188</v>
      </c>
      <c r="R12" s="60">
        <f t="shared" si="1"/>
        <v>1430.4032258064517</v>
      </c>
      <c r="S12" s="60">
        <f t="shared" si="2"/>
        <v>55.5</v>
      </c>
      <c r="T12" s="60">
        <f t="shared" si="3"/>
        <v>1485.9032258064517</v>
      </c>
    </row>
    <row r="13" spans="1:20" ht="14.25">
      <c r="A13" s="6" t="s">
        <v>11</v>
      </c>
      <c r="B13" s="7">
        <v>246790</v>
      </c>
      <c r="C13" s="7">
        <v>34036</v>
      </c>
      <c r="D13" s="7">
        <f t="shared" si="4"/>
        <v>280826</v>
      </c>
      <c r="E13" s="7">
        <v>287725</v>
      </c>
      <c r="F13" s="7">
        <v>46082</v>
      </c>
      <c r="G13" s="7">
        <f t="shared" si="5"/>
        <v>333807</v>
      </c>
      <c r="H13" s="8">
        <f t="shared" si="0"/>
        <v>16.586976781879333</v>
      </c>
      <c r="I13" s="8">
        <f t="shared" si="0"/>
        <v>35.391937948055</v>
      </c>
      <c r="J13" s="9">
        <f t="shared" si="0"/>
        <v>18.86613062893037</v>
      </c>
      <c r="L13" s="57">
        <f t="shared" si="6"/>
        <v>123395</v>
      </c>
      <c r="M13" s="57">
        <f t="shared" si="6"/>
        <v>17018</v>
      </c>
      <c r="N13" s="58">
        <f t="shared" si="7"/>
        <v>143862.5</v>
      </c>
      <c r="O13" s="58">
        <f t="shared" si="7"/>
        <v>23041</v>
      </c>
      <c r="P13" s="59">
        <f t="shared" si="8"/>
        <v>20467.5</v>
      </c>
      <c r="Q13" s="59">
        <f t="shared" si="8"/>
        <v>6023</v>
      </c>
      <c r="R13" s="60">
        <f t="shared" si="1"/>
        <v>4640.725806451613</v>
      </c>
      <c r="S13" s="60">
        <f t="shared" si="2"/>
        <v>743.258064516129</v>
      </c>
      <c r="T13" s="60">
        <f t="shared" si="3"/>
        <v>5383.9838709677415</v>
      </c>
    </row>
    <row r="14" spans="1:20" ht="14.25">
      <c r="A14" s="10" t="s">
        <v>12</v>
      </c>
      <c r="B14" s="3">
        <v>168357</v>
      </c>
      <c r="C14" s="3">
        <v>8763</v>
      </c>
      <c r="D14" s="3">
        <f t="shared" si="4"/>
        <v>177120</v>
      </c>
      <c r="E14" s="3">
        <v>195347</v>
      </c>
      <c r="F14" s="3">
        <v>19079</v>
      </c>
      <c r="G14" s="3">
        <f t="shared" si="5"/>
        <v>214426</v>
      </c>
      <c r="H14" s="4">
        <f t="shared" si="0"/>
        <v>16.031409445404705</v>
      </c>
      <c r="I14" s="4">
        <f t="shared" si="0"/>
        <v>117.72224124158393</v>
      </c>
      <c r="J14" s="5">
        <f t="shared" si="0"/>
        <v>21.062556458897923</v>
      </c>
      <c r="L14" s="57">
        <f t="shared" si="6"/>
        <v>84178.5</v>
      </c>
      <c r="M14" s="57">
        <f t="shared" si="6"/>
        <v>4381.5</v>
      </c>
      <c r="N14" s="58">
        <f t="shared" si="7"/>
        <v>97673.5</v>
      </c>
      <c r="O14" s="58">
        <f t="shared" si="7"/>
        <v>9539.5</v>
      </c>
      <c r="P14" s="59">
        <f t="shared" si="8"/>
        <v>13495</v>
      </c>
      <c r="Q14" s="59">
        <f t="shared" si="8"/>
        <v>5158</v>
      </c>
      <c r="R14" s="60">
        <f t="shared" si="1"/>
        <v>3150.7580645161293</v>
      </c>
      <c r="S14" s="60">
        <f t="shared" si="2"/>
        <v>307.7258064516129</v>
      </c>
      <c r="T14" s="60">
        <f t="shared" si="3"/>
        <v>3458.4838709677424</v>
      </c>
    </row>
    <row r="15" spans="1:20" ht="14.25">
      <c r="A15" s="6" t="s">
        <v>13</v>
      </c>
      <c r="B15" s="7">
        <v>85337</v>
      </c>
      <c r="C15" s="7">
        <v>1074</v>
      </c>
      <c r="D15" s="7">
        <f t="shared" si="4"/>
        <v>86411</v>
      </c>
      <c r="E15" s="7">
        <v>97269</v>
      </c>
      <c r="F15" s="7">
        <v>1795</v>
      </c>
      <c r="G15" s="7">
        <f t="shared" si="5"/>
        <v>99064</v>
      </c>
      <c r="H15" s="8">
        <f t="shared" si="0"/>
        <v>13.982211701840935</v>
      </c>
      <c r="I15" s="8">
        <f t="shared" si="0"/>
        <v>67.13221601489758</v>
      </c>
      <c r="J15" s="9">
        <f t="shared" si="0"/>
        <v>14.642811679068638</v>
      </c>
      <c r="L15" s="57">
        <f t="shared" si="6"/>
        <v>42668.5</v>
      </c>
      <c r="M15" s="57">
        <f t="shared" si="6"/>
        <v>537</v>
      </c>
      <c r="N15" s="58">
        <f t="shared" si="7"/>
        <v>48634.5</v>
      </c>
      <c r="O15" s="58">
        <f t="shared" si="7"/>
        <v>897.5</v>
      </c>
      <c r="P15" s="59">
        <f t="shared" si="8"/>
        <v>5966</v>
      </c>
      <c r="Q15" s="59">
        <f t="shared" si="8"/>
        <v>360.5</v>
      </c>
      <c r="R15" s="60">
        <f t="shared" si="1"/>
        <v>1568.8548387096773</v>
      </c>
      <c r="S15" s="60">
        <f t="shared" si="2"/>
        <v>28.951612903225808</v>
      </c>
      <c r="T15" s="60">
        <f t="shared" si="3"/>
        <v>1597.8064516129032</v>
      </c>
    </row>
    <row r="16" spans="1:20" ht="14.25">
      <c r="A16" s="10" t="s">
        <v>14</v>
      </c>
      <c r="B16" s="3">
        <v>127349</v>
      </c>
      <c r="C16" s="3">
        <v>14676</v>
      </c>
      <c r="D16" s="3">
        <f t="shared" si="4"/>
        <v>142025</v>
      </c>
      <c r="E16" s="3">
        <v>173455</v>
      </c>
      <c r="F16" s="3">
        <v>19760</v>
      </c>
      <c r="G16" s="3">
        <f t="shared" si="5"/>
        <v>193215</v>
      </c>
      <c r="H16" s="4">
        <f t="shared" si="0"/>
        <v>36.20444604983157</v>
      </c>
      <c r="I16" s="4">
        <f t="shared" si="0"/>
        <v>34.641591714363585</v>
      </c>
      <c r="J16" s="5">
        <f t="shared" si="0"/>
        <v>36.042950184826616</v>
      </c>
      <c r="L16" s="57">
        <f t="shared" si="6"/>
        <v>63674.5</v>
      </c>
      <c r="M16" s="57">
        <f t="shared" si="6"/>
        <v>7338</v>
      </c>
      <c r="N16" s="58">
        <f t="shared" si="7"/>
        <v>86727.5</v>
      </c>
      <c r="O16" s="58">
        <f t="shared" si="7"/>
        <v>9880</v>
      </c>
      <c r="P16" s="59">
        <f t="shared" si="8"/>
        <v>23053</v>
      </c>
      <c r="Q16" s="59">
        <f t="shared" si="8"/>
        <v>2542</v>
      </c>
      <c r="R16" s="60">
        <f t="shared" si="1"/>
        <v>2797.6612903225805</v>
      </c>
      <c r="S16" s="60">
        <f t="shared" si="2"/>
        <v>318.7096774193548</v>
      </c>
      <c r="T16" s="60">
        <f t="shared" si="3"/>
        <v>3116.370967741935</v>
      </c>
    </row>
    <row r="17" spans="1:20" ht="14.25">
      <c r="A17" s="6" t="s">
        <v>15</v>
      </c>
      <c r="B17" s="7">
        <v>11146</v>
      </c>
      <c r="C17" s="7">
        <v>0</v>
      </c>
      <c r="D17" s="7">
        <f t="shared" si="4"/>
        <v>11146</v>
      </c>
      <c r="E17" s="7">
        <v>21072</v>
      </c>
      <c r="F17" s="7">
        <v>331</v>
      </c>
      <c r="G17" s="7">
        <f t="shared" si="5"/>
        <v>21403</v>
      </c>
      <c r="H17" s="8">
        <f t="shared" si="0"/>
        <v>89.05436928045935</v>
      </c>
      <c r="I17" s="8">
        <f t="shared" si="0"/>
        <v>0</v>
      </c>
      <c r="J17" s="9">
        <f t="shared" si="0"/>
        <v>92.02404450026916</v>
      </c>
      <c r="L17" s="57">
        <f t="shared" si="6"/>
        <v>5573</v>
      </c>
      <c r="M17" s="57">
        <f t="shared" si="6"/>
        <v>0</v>
      </c>
      <c r="N17" s="58">
        <f t="shared" si="7"/>
        <v>10536</v>
      </c>
      <c r="O17" s="58">
        <f t="shared" si="7"/>
        <v>165.5</v>
      </c>
      <c r="P17" s="59">
        <f t="shared" si="8"/>
        <v>4963</v>
      </c>
      <c r="Q17" s="59">
        <f t="shared" si="8"/>
        <v>165.5</v>
      </c>
      <c r="R17" s="60">
        <f t="shared" si="1"/>
        <v>339.8709677419355</v>
      </c>
      <c r="S17" s="60">
        <f t="shared" si="2"/>
        <v>5.338709677419355</v>
      </c>
      <c r="T17" s="60">
        <f t="shared" si="3"/>
        <v>345.2096774193548</v>
      </c>
    </row>
    <row r="18" spans="1:20" ht="14.25">
      <c r="A18" s="10" t="s">
        <v>16</v>
      </c>
      <c r="B18" s="3">
        <v>11624</v>
      </c>
      <c r="C18" s="3">
        <v>0</v>
      </c>
      <c r="D18" s="3">
        <f t="shared" si="4"/>
        <v>11624</v>
      </c>
      <c r="E18" s="3">
        <v>25876</v>
      </c>
      <c r="F18" s="3">
        <v>501</v>
      </c>
      <c r="G18" s="3">
        <f t="shared" si="5"/>
        <v>26377</v>
      </c>
      <c r="H18" s="4">
        <f t="shared" si="0"/>
        <v>122.60839642119751</v>
      </c>
      <c r="I18" s="4">
        <f t="shared" si="0"/>
        <v>0</v>
      </c>
      <c r="J18" s="5">
        <f t="shared" si="0"/>
        <v>126.91844459738473</v>
      </c>
      <c r="L18" s="57">
        <f t="shared" si="6"/>
        <v>5812</v>
      </c>
      <c r="M18" s="57">
        <f t="shared" si="6"/>
        <v>0</v>
      </c>
      <c r="N18" s="58">
        <f t="shared" si="7"/>
        <v>12938</v>
      </c>
      <c r="O18" s="58">
        <f t="shared" si="7"/>
        <v>250.5</v>
      </c>
      <c r="P18" s="59">
        <f t="shared" si="8"/>
        <v>7126</v>
      </c>
      <c r="Q18" s="59">
        <f t="shared" si="8"/>
        <v>250.5</v>
      </c>
      <c r="R18" s="60">
        <f t="shared" si="1"/>
        <v>417.35483870967744</v>
      </c>
      <c r="S18" s="60">
        <f t="shared" si="2"/>
        <v>8.080645161290322</v>
      </c>
      <c r="T18" s="60">
        <f t="shared" si="3"/>
        <v>425.43548387096774</v>
      </c>
    </row>
    <row r="19" spans="1:20" ht="14.25">
      <c r="A19" s="6" t="s">
        <v>17</v>
      </c>
      <c r="B19" s="7">
        <v>6429</v>
      </c>
      <c r="C19" s="7">
        <v>1528</v>
      </c>
      <c r="D19" s="7">
        <f t="shared" si="4"/>
        <v>7957</v>
      </c>
      <c r="E19" s="7">
        <v>8545</v>
      </c>
      <c r="F19" s="7">
        <v>589</v>
      </c>
      <c r="G19" s="7">
        <f t="shared" si="5"/>
        <v>9134</v>
      </c>
      <c r="H19" s="8">
        <f t="shared" si="0"/>
        <v>32.91336133146679</v>
      </c>
      <c r="I19" s="8">
        <f t="shared" si="0"/>
        <v>-61.452879581151834</v>
      </c>
      <c r="J19" s="9">
        <f t="shared" si="0"/>
        <v>14.792007037828329</v>
      </c>
      <c r="L19" s="57">
        <f t="shared" si="6"/>
        <v>3214.5</v>
      </c>
      <c r="M19" s="57">
        <f t="shared" si="6"/>
        <v>764</v>
      </c>
      <c r="N19" s="58">
        <f t="shared" si="7"/>
        <v>4272.5</v>
      </c>
      <c r="O19" s="58">
        <f t="shared" si="7"/>
        <v>294.5</v>
      </c>
      <c r="P19" s="59">
        <f t="shared" si="8"/>
        <v>1058</v>
      </c>
      <c r="Q19" s="59">
        <f t="shared" si="8"/>
        <v>-469.5</v>
      </c>
      <c r="R19" s="60">
        <f t="shared" si="1"/>
        <v>137.82258064516128</v>
      </c>
      <c r="S19" s="60">
        <f t="shared" si="2"/>
        <v>9.5</v>
      </c>
      <c r="T19" s="60">
        <f t="shared" si="3"/>
        <v>147.32258064516128</v>
      </c>
    </row>
    <row r="20" spans="1:20" ht="14.25">
      <c r="A20" s="10" t="s">
        <v>53</v>
      </c>
      <c r="B20" s="3">
        <v>0</v>
      </c>
      <c r="C20" s="3">
        <v>0</v>
      </c>
      <c r="D20" s="3">
        <f t="shared" si="4"/>
        <v>0</v>
      </c>
      <c r="E20" s="3">
        <v>0</v>
      </c>
      <c r="F20" s="3">
        <v>0</v>
      </c>
      <c r="G20" s="3">
        <f t="shared" si="5"/>
        <v>0</v>
      </c>
      <c r="H20" s="4">
        <f t="shared" si="0"/>
        <v>0</v>
      </c>
      <c r="I20" s="4">
        <f t="shared" si="0"/>
        <v>0</v>
      </c>
      <c r="J20" s="5">
        <f t="shared" si="0"/>
        <v>0</v>
      </c>
      <c r="L20" s="57">
        <f t="shared" si="6"/>
        <v>0</v>
      </c>
      <c r="M20" s="57">
        <f t="shared" si="6"/>
        <v>0</v>
      </c>
      <c r="N20" s="58">
        <f t="shared" si="7"/>
        <v>0</v>
      </c>
      <c r="O20" s="58">
        <f t="shared" si="7"/>
        <v>0</v>
      </c>
      <c r="P20" s="59">
        <f t="shared" si="8"/>
        <v>0</v>
      </c>
      <c r="Q20" s="59">
        <f t="shared" si="8"/>
        <v>0</v>
      </c>
      <c r="R20" s="60">
        <f t="shared" si="1"/>
        <v>0</v>
      </c>
      <c r="S20" s="60">
        <f t="shared" si="2"/>
        <v>0</v>
      </c>
      <c r="T20" s="60">
        <f t="shared" si="3"/>
        <v>0</v>
      </c>
    </row>
    <row r="21" spans="1:20" ht="14.25">
      <c r="A21" s="6" t="s">
        <v>18</v>
      </c>
      <c r="B21" s="7">
        <v>12316</v>
      </c>
      <c r="C21" s="7">
        <v>0</v>
      </c>
      <c r="D21" s="7">
        <f t="shared" si="4"/>
        <v>12316</v>
      </c>
      <c r="E21" s="7">
        <v>8763</v>
      </c>
      <c r="F21" s="7">
        <v>166</v>
      </c>
      <c r="G21" s="7">
        <f t="shared" si="5"/>
        <v>8929</v>
      </c>
      <c r="H21" s="8">
        <f aca="true" t="shared" si="9" ref="H21:J60">+_xlfn.IFERROR(((E21-B21)/B21)*100,0)</f>
        <v>-28.84865215979214</v>
      </c>
      <c r="I21" s="8">
        <f t="shared" si="9"/>
        <v>0</v>
      </c>
      <c r="J21" s="9">
        <f t="shared" si="9"/>
        <v>-27.500811951932448</v>
      </c>
      <c r="L21" s="57">
        <f t="shared" si="6"/>
        <v>6158</v>
      </c>
      <c r="M21" s="57">
        <f t="shared" si="6"/>
        <v>0</v>
      </c>
      <c r="N21" s="58">
        <f t="shared" si="7"/>
        <v>4381.5</v>
      </c>
      <c r="O21" s="58">
        <f t="shared" si="7"/>
        <v>83</v>
      </c>
      <c r="P21" s="59">
        <f t="shared" si="8"/>
        <v>-1776.5</v>
      </c>
      <c r="Q21" s="59">
        <f t="shared" si="8"/>
        <v>83</v>
      </c>
      <c r="R21" s="60">
        <f t="shared" si="1"/>
        <v>141.33870967741936</v>
      </c>
      <c r="S21" s="60">
        <f t="shared" si="2"/>
        <v>2.6774193548387095</v>
      </c>
      <c r="T21" s="60">
        <f t="shared" si="3"/>
        <v>144.01612903225808</v>
      </c>
    </row>
    <row r="22" spans="1:20" ht="14.25">
      <c r="A22" s="10" t="s">
        <v>19</v>
      </c>
      <c r="B22" s="3">
        <v>0</v>
      </c>
      <c r="C22" s="3">
        <v>0</v>
      </c>
      <c r="D22" s="3">
        <f t="shared" si="4"/>
        <v>0</v>
      </c>
      <c r="E22" s="3">
        <v>0</v>
      </c>
      <c r="F22" s="3">
        <v>0</v>
      </c>
      <c r="G22" s="3">
        <f t="shared" si="5"/>
        <v>0</v>
      </c>
      <c r="H22" s="4">
        <f t="shared" si="9"/>
        <v>0</v>
      </c>
      <c r="I22" s="4">
        <f t="shared" si="9"/>
        <v>0</v>
      </c>
      <c r="J22" s="5">
        <f t="shared" si="9"/>
        <v>0</v>
      </c>
      <c r="L22" s="57">
        <f t="shared" si="6"/>
        <v>0</v>
      </c>
      <c r="M22" s="57">
        <f t="shared" si="6"/>
        <v>0</v>
      </c>
      <c r="N22" s="58">
        <f t="shared" si="7"/>
        <v>0</v>
      </c>
      <c r="O22" s="58">
        <f t="shared" si="7"/>
        <v>0</v>
      </c>
      <c r="P22" s="59">
        <f t="shared" si="8"/>
        <v>0</v>
      </c>
      <c r="Q22" s="59">
        <f t="shared" si="8"/>
        <v>0</v>
      </c>
      <c r="R22" s="60">
        <f t="shared" si="1"/>
        <v>0</v>
      </c>
      <c r="S22" s="60">
        <f t="shared" si="2"/>
        <v>0</v>
      </c>
      <c r="T22" s="60">
        <f t="shared" si="3"/>
        <v>0</v>
      </c>
    </row>
    <row r="23" spans="1:20" ht="14.25">
      <c r="A23" s="6" t="s">
        <v>20</v>
      </c>
      <c r="B23" s="7">
        <v>33814</v>
      </c>
      <c r="C23" s="7">
        <v>0</v>
      </c>
      <c r="D23" s="7">
        <f t="shared" si="4"/>
        <v>33814</v>
      </c>
      <c r="E23" s="7">
        <v>45034</v>
      </c>
      <c r="F23" s="7">
        <v>570</v>
      </c>
      <c r="G23" s="7">
        <f t="shared" si="5"/>
        <v>45604</v>
      </c>
      <c r="H23" s="8">
        <f t="shared" si="9"/>
        <v>33.18152244632401</v>
      </c>
      <c r="I23" s="8">
        <f t="shared" si="9"/>
        <v>0</v>
      </c>
      <c r="J23" s="9">
        <f t="shared" si="9"/>
        <v>34.86721476311587</v>
      </c>
      <c r="L23" s="57">
        <f t="shared" si="6"/>
        <v>16907</v>
      </c>
      <c r="M23" s="57">
        <f t="shared" si="6"/>
        <v>0</v>
      </c>
      <c r="N23" s="58">
        <f t="shared" si="7"/>
        <v>22517</v>
      </c>
      <c r="O23" s="58">
        <f t="shared" si="7"/>
        <v>285</v>
      </c>
      <c r="P23" s="59">
        <f t="shared" si="8"/>
        <v>5610</v>
      </c>
      <c r="Q23" s="59">
        <f t="shared" si="8"/>
        <v>285</v>
      </c>
      <c r="R23" s="60">
        <f t="shared" si="1"/>
        <v>726.3548387096774</v>
      </c>
      <c r="S23" s="60">
        <f t="shared" si="2"/>
        <v>9.193548387096774</v>
      </c>
      <c r="T23" s="60">
        <f t="shared" si="3"/>
        <v>735.5483870967743</v>
      </c>
    </row>
    <row r="24" spans="1:20" ht="14.25">
      <c r="A24" s="10" t="s">
        <v>21</v>
      </c>
      <c r="B24" s="3">
        <v>8109</v>
      </c>
      <c r="C24" s="3">
        <v>0</v>
      </c>
      <c r="D24" s="3">
        <f t="shared" si="4"/>
        <v>8109</v>
      </c>
      <c r="E24" s="3">
        <v>14222</v>
      </c>
      <c r="F24" s="3">
        <v>0</v>
      </c>
      <c r="G24" s="3">
        <f t="shared" si="5"/>
        <v>14222</v>
      </c>
      <c r="H24" s="4">
        <f t="shared" si="9"/>
        <v>75.38537427549636</v>
      </c>
      <c r="I24" s="4">
        <f t="shared" si="9"/>
        <v>0</v>
      </c>
      <c r="J24" s="5">
        <f t="shared" si="9"/>
        <v>75.38537427549636</v>
      </c>
      <c r="L24" s="57">
        <f t="shared" si="6"/>
        <v>4054.5</v>
      </c>
      <c r="M24" s="57">
        <f t="shared" si="6"/>
        <v>0</v>
      </c>
      <c r="N24" s="58">
        <f t="shared" si="7"/>
        <v>7111</v>
      </c>
      <c r="O24" s="58">
        <f t="shared" si="7"/>
        <v>0</v>
      </c>
      <c r="P24" s="59">
        <f t="shared" si="8"/>
        <v>3056.5</v>
      </c>
      <c r="Q24" s="59">
        <f t="shared" si="8"/>
        <v>0</v>
      </c>
      <c r="R24" s="60">
        <f t="shared" si="1"/>
        <v>229.38709677419354</v>
      </c>
      <c r="S24" s="60">
        <f t="shared" si="2"/>
        <v>0</v>
      </c>
      <c r="T24" s="60">
        <f t="shared" si="3"/>
        <v>229.38709677419354</v>
      </c>
    </row>
    <row r="25" spans="1:20" ht="14.25">
      <c r="A25" s="6" t="s">
        <v>22</v>
      </c>
      <c r="B25" s="7">
        <v>7083</v>
      </c>
      <c r="C25" s="7">
        <v>40</v>
      </c>
      <c r="D25" s="7">
        <f t="shared" si="4"/>
        <v>7123</v>
      </c>
      <c r="E25" s="7">
        <v>14282</v>
      </c>
      <c r="F25" s="7">
        <v>2721</v>
      </c>
      <c r="G25" s="7">
        <f t="shared" si="5"/>
        <v>17003</v>
      </c>
      <c r="H25" s="8">
        <f t="shared" si="9"/>
        <v>101.63772412819428</v>
      </c>
      <c r="I25" s="8">
        <f t="shared" si="9"/>
        <v>6702.500000000001</v>
      </c>
      <c r="J25" s="9">
        <f t="shared" si="9"/>
        <v>138.7056015723712</v>
      </c>
      <c r="L25" s="57">
        <f t="shared" si="6"/>
        <v>3541.5</v>
      </c>
      <c r="M25" s="57">
        <f t="shared" si="6"/>
        <v>20</v>
      </c>
      <c r="N25" s="58">
        <f t="shared" si="7"/>
        <v>7141</v>
      </c>
      <c r="O25" s="58">
        <f t="shared" si="7"/>
        <v>1360.5</v>
      </c>
      <c r="P25" s="59">
        <f t="shared" si="8"/>
        <v>3599.5</v>
      </c>
      <c r="Q25" s="59">
        <f t="shared" si="8"/>
        <v>1340.5</v>
      </c>
      <c r="R25" s="60">
        <f t="shared" si="1"/>
        <v>230.3548387096774</v>
      </c>
      <c r="S25" s="60">
        <f t="shared" si="2"/>
        <v>43.88709677419355</v>
      </c>
      <c r="T25" s="60">
        <f t="shared" si="3"/>
        <v>274.241935483871</v>
      </c>
    </row>
    <row r="26" spans="1:20" ht="14.25">
      <c r="A26" s="10" t="s">
        <v>23</v>
      </c>
      <c r="B26" s="3">
        <v>5237</v>
      </c>
      <c r="C26" s="3">
        <v>0</v>
      </c>
      <c r="D26" s="3">
        <f t="shared" si="4"/>
        <v>5237</v>
      </c>
      <c r="E26" s="3">
        <v>8698</v>
      </c>
      <c r="F26" s="3">
        <v>193</v>
      </c>
      <c r="G26" s="3">
        <f t="shared" si="5"/>
        <v>8891</v>
      </c>
      <c r="H26" s="4">
        <f t="shared" si="9"/>
        <v>66.08745464960856</v>
      </c>
      <c r="I26" s="4">
        <f t="shared" si="9"/>
        <v>0</v>
      </c>
      <c r="J26" s="5">
        <f t="shared" si="9"/>
        <v>69.77277067023104</v>
      </c>
      <c r="L26" s="57">
        <f t="shared" si="6"/>
        <v>2618.5</v>
      </c>
      <c r="M26" s="57">
        <f t="shared" si="6"/>
        <v>0</v>
      </c>
      <c r="N26" s="58">
        <f t="shared" si="7"/>
        <v>4349</v>
      </c>
      <c r="O26" s="58">
        <f t="shared" si="7"/>
        <v>96.5</v>
      </c>
      <c r="P26" s="59">
        <f t="shared" si="8"/>
        <v>1730.5</v>
      </c>
      <c r="Q26" s="59">
        <f t="shared" si="8"/>
        <v>96.5</v>
      </c>
      <c r="R26" s="60">
        <f t="shared" si="1"/>
        <v>140.29032258064515</v>
      </c>
      <c r="S26" s="60">
        <f t="shared" si="2"/>
        <v>3.1129032258064515</v>
      </c>
      <c r="T26" s="60">
        <f t="shared" si="3"/>
        <v>143.40322580645162</v>
      </c>
    </row>
    <row r="27" spans="1:20" ht="14.25">
      <c r="A27" s="6" t="s">
        <v>24</v>
      </c>
      <c r="B27" s="7">
        <v>0</v>
      </c>
      <c r="C27" s="7">
        <v>0</v>
      </c>
      <c r="D27" s="7">
        <f t="shared" si="4"/>
        <v>0</v>
      </c>
      <c r="E27" s="7">
        <v>0</v>
      </c>
      <c r="F27" s="7">
        <v>0</v>
      </c>
      <c r="G27" s="7">
        <f t="shared" si="5"/>
        <v>0</v>
      </c>
      <c r="H27" s="8">
        <f t="shared" si="9"/>
        <v>0</v>
      </c>
      <c r="I27" s="8">
        <f t="shared" si="9"/>
        <v>0</v>
      </c>
      <c r="J27" s="9">
        <f t="shared" si="9"/>
        <v>0</v>
      </c>
      <c r="L27" s="57">
        <f t="shared" si="6"/>
        <v>0</v>
      </c>
      <c r="M27" s="57">
        <f t="shared" si="6"/>
        <v>0</v>
      </c>
      <c r="N27" s="58">
        <f t="shared" si="7"/>
        <v>0</v>
      </c>
      <c r="O27" s="58">
        <f t="shared" si="7"/>
        <v>0</v>
      </c>
      <c r="P27" s="59">
        <f t="shared" si="8"/>
        <v>0</v>
      </c>
      <c r="Q27" s="59">
        <f t="shared" si="8"/>
        <v>0</v>
      </c>
      <c r="R27" s="60">
        <f t="shared" si="1"/>
        <v>0</v>
      </c>
      <c r="S27" s="60">
        <f t="shared" si="2"/>
        <v>0</v>
      </c>
      <c r="T27" s="60">
        <f t="shared" si="3"/>
        <v>0</v>
      </c>
    </row>
    <row r="28" spans="1:20" ht="14.25">
      <c r="A28" s="10" t="s">
        <v>25</v>
      </c>
      <c r="B28" s="3">
        <v>21888</v>
      </c>
      <c r="C28" s="3">
        <v>1394</v>
      </c>
      <c r="D28" s="3">
        <f t="shared" si="4"/>
        <v>23282</v>
      </c>
      <c r="E28" s="3">
        <v>33266</v>
      </c>
      <c r="F28" s="3">
        <v>562</v>
      </c>
      <c r="G28" s="3">
        <f t="shared" si="5"/>
        <v>33828</v>
      </c>
      <c r="H28" s="4">
        <f t="shared" si="9"/>
        <v>51.9828216374269</v>
      </c>
      <c r="I28" s="4">
        <f t="shared" si="9"/>
        <v>-59.684361549497844</v>
      </c>
      <c r="J28" s="5">
        <f t="shared" si="9"/>
        <v>45.29679580792028</v>
      </c>
      <c r="L28" s="57">
        <f t="shared" si="6"/>
        <v>10944</v>
      </c>
      <c r="M28" s="57">
        <f t="shared" si="6"/>
        <v>697</v>
      </c>
      <c r="N28" s="58">
        <f t="shared" si="7"/>
        <v>16633</v>
      </c>
      <c r="O28" s="58">
        <f t="shared" si="7"/>
        <v>281</v>
      </c>
      <c r="P28" s="59">
        <f t="shared" si="8"/>
        <v>5689</v>
      </c>
      <c r="Q28" s="59">
        <f t="shared" si="8"/>
        <v>-416</v>
      </c>
      <c r="R28" s="60">
        <f t="shared" si="1"/>
        <v>536.5483870967741</v>
      </c>
      <c r="S28" s="60">
        <f t="shared" si="2"/>
        <v>9.064516129032258</v>
      </c>
      <c r="T28" s="60">
        <f t="shared" si="3"/>
        <v>545.6129032258065</v>
      </c>
    </row>
    <row r="29" spans="1:20" ht="14.25">
      <c r="A29" s="6" t="s">
        <v>26</v>
      </c>
      <c r="B29" s="7">
        <v>108701</v>
      </c>
      <c r="C29" s="7">
        <v>2430</v>
      </c>
      <c r="D29" s="7">
        <f t="shared" si="4"/>
        <v>111131</v>
      </c>
      <c r="E29" s="7">
        <v>151217</v>
      </c>
      <c r="F29" s="7">
        <v>8501</v>
      </c>
      <c r="G29" s="7">
        <f t="shared" si="5"/>
        <v>159718</v>
      </c>
      <c r="H29" s="8">
        <f t="shared" si="9"/>
        <v>39.112795650454</v>
      </c>
      <c r="I29" s="8">
        <f t="shared" si="9"/>
        <v>249.83539094650206</v>
      </c>
      <c r="J29" s="9">
        <f t="shared" si="9"/>
        <v>43.72047403514771</v>
      </c>
      <c r="L29" s="57">
        <f t="shared" si="6"/>
        <v>54350.5</v>
      </c>
      <c r="M29" s="57">
        <f t="shared" si="6"/>
        <v>1215</v>
      </c>
      <c r="N29" s="58">
        <f t="shared" si="7"/>
        <v>75608.5</v>
      </c>
      <c r="O29" s="58">
        <f t="shared" si="7"/>
        <v>4250.5</v>
      </c>
      <c r="P29" s="59">
        <f t="shared" si="8"/>
        <v>21258</v>
      </c>
      <c r="Q29" s="59">
        <f t="shared" si="8"/>
        <v>3035.5</v>
      </c>
      <c r="R29" s="60">
        <f t="shared" si="1"/>
        <v>2438.983870967742</v>
      </c>
      <c r="S29" s="60">
        <f t="shared" si="2"/>
        <v>137.11290322580646</v>
      </c>
      <c r="T29" s="60">
        <f t="shared" si="3"/>
        <v>2576.0967741935483</v>
      </c>
    </row>
    <row r="30" spans="1:20" ht="14.25">
      <c r="A30" s="10" t="s">
        <v>27</v>
      </c>
      <c r="B30" s="3">
        <v>40132</v>
      </c>
      <c r="C30" s="3">
        <v>534</v>
      </c>
      <c r="D30" s="3">
        <f t="shared" si="4"/>
        <v>40666</v>
      </c>
      <c r="E30" s="3">
        <v>60964</v>
      </c>
      <c r="F30" s="3">
        <v>3200</v>
      </c>
      <c r="G30" s="3">
        <f t="shared" si="5"/>
        <v>64164</v>
      </c>
      <c r="H30" s="4">
        <f t="shared" si="9"/>
        <v>51.908701285757</v>
      </c>
      <c r="I30" s="4">
        <f t="shared" si="9"/>
        <v>499.25093632958806</v>
      </c>
      <c r="J30" s="5">
        <f t="shared" si="9"/>
        <v>57.782914474007775</v>
      </c>
      <c r="L30" s="57">
        <f t="shared" si="6"/>
        <v>20066</v>
      </c>
      <c r="M30" s="57">
        <f t="shared" si="6"/>
        <v>267</v>
      </c>
      <c r="N30" s="58">
        <f t="shared" si="7"/>
        <v>30482</v>
      </c>
      <c r="O30" s="58">
        <f t="shared" si="7"/>
        <v>1600</v>
      </c>
      <c r="P30" s="59">
        <f t="shared" si="8"/>
        <v>10416</v>
      </c>
      <c r="Q30" s="59">
        <f t="shared" si="8"/>
        <v>1333</v>
      </c>
      <c r="R30" s="60">
        <f t="shared" si="1"/>
        <v>983.2903225806451</v>
      </c>
      <c r="S30" s="60">
        <f t="shared" si="2"/>
        <v>51.61290322580645</v>
      </c>
      <c r="T30" s="60">
        <f t="shared" si="3"/>
        <v>1034.9032258064515</v>
      </c>
    </row>
    <row r="31" spans="1:20" ht="14.25">
      <c r="A31" s="6" t="s">
        <v>72</v>
      </c>
      <c r="B31" s="7">
        <v>15327</v>
      </c>
      <c r="C31" s="7">
        <v>1571</v>
      </c>
      <c r="D31" s="7">
        <f t="shared" si="4"/>
        <v>16898</v>
      </c>
      <c r="E31" s="7">
        <v>30335</v>
      </c>
      <c r="F31" s="7">
        <v>189</v>
      </c>
      <c r="G31" s="7">
        <f t="shared" si="5"/>
        <v>30524</v>
      </c>
      <c r="H31" s="8">
        <f t="shared" si="9"/>
        <v>97.91870555229335</v>
      </c>
      <c r="I31" s="8">
        <f t="shared" si="9"/>
        <v>-87.96944621260344</v>
      </c>
      <c r="J31" s="9">
        <f t="shared" si="9"/>
        <v>80.6367617469523</v>
      </c>
      <c r="L31" s="57">
        <f t="shared" si="6"/>
        <v>7663.5</v>
      </c>
      <c r="M31" s="57">
        <f t="shared" si="6"/>
        <v>785.5</v>
      </c>
      <c r="N31" s="58">
        <f t="shared" si="7"/>
        <v>15167.5</v>
      </c>
      <c r="O31" s="58">
        <f t="shared" si="7"/>
        <v>94.5</v>
      </c>
      <c r="P31" s="59">
        <f t="shared" si="8"/>
        <v>7504</v>
      </c>
      <c r="Q31" s="59">
        <f t="shared" si="8"/>
        <v>-691</v>
      </c>
      <c r="R31" s="60">
        <f t="shared" si="1"/>
        <v>489.2741935483871</v>
      </c>
      <c r="S31" s="60">
        <f t="shared" si="2"/>
        <v>3.0483870967741935</v>
      </c>
      <c r="T31" s="60">
        <f t="shared" si="3"/>
        <v>492.3225806451613</v>
      </c>
    </row>
    <row r="32" spans="1:20" ht="14.25">
      <c r="A32" s="10" t="s">
        <v>54</v>
      </c>
      <c r="B32" s="3">
        <v>0</v>
      </c>
      <c r="C32" s="3">
        <v>5612</v>
      </c>
      <c r="D32" s="3">
        <f t="shared" si="4"/>
        <v>5612</v>
      </c>
      <c r="E32" s="3">
        <v>0</v>
      </c>
      <c r="F32" s="3">
        <v>5612</v>
      </c>
      <c r="G32" s="3">
        <f t="shared" si="5"/>
        <v>5612</v>
      </c>
      <c r="H32" s="4">
        <f t="shared" si="9"/>
        <v>0</v>
      </c>
      <c r="I32" s="4">
        <f t="shared" si="9"/>
        <v>0</v>
      </c>
      <c r="J32" s="5">
        <f t="shared" si="9"/>
        <v>0</v>
      </c>
      <c r="L32" s="57">
        <f t="shared" si="6"/>
        <v>0</v>
      </c>
      <c r="M32" s="57">
        <f t="shared" si="6"/>
        <v>2806</v>
      </c>
      <c r="N32" s="58">
        <f t="shared" si="7"/>
        <v>0</v>
      </c>
      <c r="O32" s="58">
        <f t="shared" si="7"/>
        <v>2806</v>
      </c>
      <c r="P32" s="59">
        <f t="shared" si="8"/>
        <v>0</v>
      </c>
      <c r="Q32" s="59">
        <f t="shared" si="8"/>
        <v>0</v>
      </c>
      <c r="R32" s="60">
        <f t="shared" si="1"/>
        <v>0</v>
      </c>
      <c r="S32" s="60">
        <f t="shared" si="2"/>
        <v>90.51612903225806</v>
      </c>
      <c r="T32" s="60">
        <f t="shared" si="3"/>
        <v>90.51612903225806</v>
      </c>
    </row>
    <row r="33" spans="1:20" ht="14.25">
      <c r="A33" s="6" t="s">
        <v>66</v>
      </c>
      <c r="B33" s="7">
        <v>3149</v>
      </c>
      <c r="C33" s="7">
        <v>0</v>
      </c>
      <c r="D33" s="7">
        <f t="shared" si="4"/>
        <v>3149</v>
      </c>
      <c r="E33" s="7">
        <v>9279</v>
      </c>
      <c r="F33" s="7">
        <v>0</v>
      </c>
      <c r="G33" s="7">
        <f t="shared" si="5"/>
        <v>9279</v>
      </c>
      <c r="H33" s="8">
        <f t="shared" si="9"/>
        <v>194.6649730073039</v>
      </c>
      <c r="I33" s="8">
        <f t="shared" si="9"/>
        <v>0</v>
      </c>
      <c r="J33" s="9">
        <f t="shared" si="9"/>
        <v>194.6649730073039</v>
      </c>
      <c r="L33" s="57">
        <f t="shared" si="6"/>
        <v>1574.5</v>
      </c>
      <c r="M33" s="57">
        <f t="shared" si="6"/>
        <v>0</v>
      </c>
      <c r="N33" s="58">
        <f t="shared" si="7"/>
        <v>4639.5</v>
      </c>
      <c r="O33" s="58">
        <f t="shared" si="7"/>
        <v>0</v>
      </c>
      <c r="P33" s="59">
        <f t="shared" si="8"/>
        <v>3065</v>
      </c>
      <c r="Q33" s="59">
        <f t="shared" si="8"/>
        <v>0</v>
      </c>
      <c r="R33" s="60">
        <f t="shared" si="1"/>
        <v>149.66129032258064</v>
      </c>
      <c r="S33" s="60">
        <f t="shared" si="2"/>
        <v>0</v>
      </c>
      <c r="T33" s="60">
        <f t="shared" si="3"/>
        <v>149.66129032258064</v>
      </c>
    </row>
    <row r="34" spans="1:20" ht="14.25">
      <c r="A34" s="10" t="s">
        <v>28</v>
      </c>
      <c r="B34" s="3">
        <v>67966</v>
      </c>
      <c r="C34" s="3">
        <v>7437</v>
      </c>
      <c r="D34" s="3">
        <f t="shared" si="4"/>
        <v>75403</v>
      </c>
      <c r="E34" s="3">
        <v>85279</v>
      </c>
      <c r="F34" s="3">
        <v>11338</v>
      </c>
      <c r="G34" s="3">
        <f t="shared" si="5"/>
        <v>96617</v>
      </c>
      <c r="H34" s="4">
        <f t="shared" si="9"/>
        <v>25.47303063296354</v>
      </c>
      <c r="I34" s="4">
        <f t="shared" si="9"/>
        <v>52.45394648379723</v>
      </c>
      <c r="J34" s="5">
        <f t="shared" si="9"/>
        <v>28.134159118337465</v>
      </c>
      <c r="L34" s="57">
        <f t="shared" si="6"/>
        <v>33983</v>
      </c>
      <c r="M34" s="57">
        <f t="shared" si="6"/>
        <v>3718.5</v>
      </c>
      <c r="N34" s="58">
        <f t="shared" si="7"/>
        <v>42639.5</v>
      </c>
      <c r="O34" s="58">
        <f t="shared" si="7"/>
        <v>5669</v>
      </c>
      <c r="P34" s="59">
        <f t="shared" si="8"/>
        <v>8656.5</v>
      </c>
      <c r="Q34" s="59">
        <f t="shared" si="8"/>
        <v>1950.5</v>
      </c>
      <c r="R34" s="60">
        <f t="shared" si="1"/>
        <v>1375.467741935484</v>
      </c>
      <c r="S34" s="60">
        <f t="shared" si="2"/>
        <v>182.8709677419355</v>
      </c>
      <c r="T34" s="60">
        <f t="shared" si="3"/>
        <v>1558.3387096774195</v>
      </c>
    </row>
    <row r="35" spans="1:20" ht="14.25">
      <c r="A35" s="6" t="s">
        <v>65</v>
      </c>
      <c r="B35" s="7">
        <v>12782</v>
      </c>
      <c r="C35" s="7">
        <v>0</v>
      </c>
      <c r="D35" s="7">
        <f t="shared" si="4"/>
        <v>12782</v>
      </c>
      <c r="E35" s="7">
        <v>24497</v>
      </c>
      <c r="F35" s="7">
        <v>0</v>
      </c>
      <c r="G35" s="7">
        <f t="shared" si="5"/>
        <v>24497</v>
      </c>
      <c r="H35" s="8">
        <f t="shared" si="9"/>
        <v>91.65232358003442</v>
      </c>
      <c r="I35" s="8">
        <f t="shared" si="9"/>
        <v>0</v>
      </c>
      <c r="J35" s="9">
        <f t="shared" si="9"/>
        <v>91.65232358003442</v>
      </c>
      <c r="L35" s="57">
        <f t="shared" si="6"/>
        <v>6391</v>
      </c>
      <c r="M35" s="57">
        <f t="shared" si="6"/>
        <v>0</v>
      </c>
      <c r="N35" s="58">
        <f t="shared" si="7"/>
        <v>12248.5</v>
      </c>
      <c r="O35" s="58">
        <f t="shared" si="7"/>
        <v>0</v>
      </c>
      <c r="P35" s="59">
        <f t="shared" si="8"/>
        <v>5857.5</v>
      </c>
      <c r="Q35" s="59">
        <f t="shared" si="8"/>
        <v>0</v>
      </c>
      <c r="R35" s="60">
        <f t="shared" si="1"/>
        <v>395.11290322580646</v>
      </c>
      <c r="S35" s="60">
        <f t="shared" si="2"/>
        <v>0</v>
      </c>
      <c r="T35" s="60">
        <f t="shared" si="3"/>
        <v>395.11290322580646</v>
      </c>
    </row>
    <row r="36" spans="1:20" ht="14.25">
      <c r="A36" s="10" t="s">
        <v>29</v>
      </c>
      <c r="B36" s="3">
        <v>4333</v>
      </c>
      <c r="C36" s="3">
        <v>62</v>
      </c>
      <c r="D36" s="3">
        <f t="shared" si="4"/>
        <v>4395</v>
      </c>
      <c r="E36" s="3">
        <v>4650</v>
      </c>
      <c r="F36" s="3">
        <v>493</v>
      </c>
      <c r="G36" s="3">
        <f t="shared" si="5"/>
        <v>5143</v>
      </c>
      <c r="H36" s="4">
        <f t="shared" si="9"/>
        <v>7.315947380567736</v>
      </c>
      <c r="I36" s="4">
        <f t="shared" si="9"/>
        <v>695.1612903225806</v>
      </c>
      <c r="J36" s="5">
        <f t="shared" si="9"/>
        <v>17.019340159271902</v>
      </c>
      <c r="L36" s="57">
        <f t="shared" si="6"/>
        <v>2166.5</v>
      </c>
      <c r="M36" s="57">
        <f t="shared" si="6"/>
        <v>31</v>
      </c>
      <c r="N36" s="58">
        <f t="shared" si="7"/>
        <v>2325</v>
      </c>
      <c r="O36" s="58">
        <f t="shared" si="7"/>
        <v>246.5</v>
      </c>
      <c r="P36" s="59">
        <f t="shared" si="8"/>
        <v>158.5</v>
      </c>
      <c r="Q36" s="59">
        <f t="shared" si="8"/>
        <v>215.5</v>
      </c>
      <c r="R36" s="60">
        <f t="shared" si="1"/>
        <v>75</v>
      </c>
      <c r="S36" s="60">
        <f t="shared" si="2"/>
        <v>7.951612903225806</v>
      </c>
      <c r="T36" s="60">
        <f t="shared" si="3"/>
        <v>82.95161290322581</v>
      </c>
    </row>
    <row r="37" spans="1:20" ht="14.25">
      <c r="A37" s="6" t="s">
        <v>30</v>
      </c>
      <c r="B37" s="7">
        <v>8925</v>
      </c>
      <c r="C37" s="7">
        <v>0</v>
      </c>
      <c r="D37" s="7">
        <f t="shared" si="4"/>
        <v>8925</v>
      </c>
      <c r="E37" s="7">
        <v>14543</v>
      </c>
      <c r="F37" s="7">
        <v>253</v>
      </c>
      <c r="G37" s="7">
        <f t="shared" si="5"/>
        <v>14796</v>
      </c>
      <c r="H37" s="8">
        <f t="shared" si="9"/>
        <v>62.9467787114846</v>
      </c>
      <c r="I37" s="8">
        <f t="shared" si="9"/>
        <v>0</v>
      </c>
      <c r="J37" s="9">
        <f t="shared" si="9"/>
        <v>65.78151260504201</v>
      </c>
      <c r="L37" s="57">
        <f t="shared" si="6"/>
        <v>4462.5</v>
      </c>
      <c r="M37" s="57">
        <f t="shared" si="6"/>
        <v>0</v>
      </c>
      <c r="N37" s="58">
        <f t="shared" si="7"/>
        <v>7271.5</v>
      </c>
      <c r="O37" s="58">
        <f t="shared" si="7"/>
        <v>126.5</v>
      </c>
      <c r="P37" s="59">
        <f t="shared" si="8"/>
        <v>2809</v>
      </c>
      <c r="Q37" s="59">
        <f t="shared" si="8"/>
        <v>126.5</v>
      </c>
      <c r="R37" s="60">
        <f t="shared" si="1"/>
        <v>234.56451612903226</v>
      </c>
      <c r="S37" s="60">
        <f t="shared" si="2"/>
        <v>4.080645161290323</v>
      </c>
      <c r="T37" s="60">
        <f t="shared" si="3"/>
        <v>238.6451612903226</v>
      </c>
    </row>
    <row r="38" spans="1:20" ht="14.25">
      <c r="A38" s="10" t="s">
        <v>31</v>
      </c>
      <c r="B38" s="3">
        <v>48594</v>
      </c>
      <c r="C38" s="3">
        <v>0</v>
      </c>
      <c r="D38" s="3">
        <f t="shared" si="4"/>
        <v>48594</v>
      </c>
      <c r="E38" s="3">
        <v>46122</v>
      </c>
      <c r="F38" s="3">
        <v>0</v>
      </c>
      <c r="G38" s="3">
        <f t="shared" si="5"/>
        <v>46122</v>
      </c>
      <c r="H38" s="4">
        <f t="shared" si="9"/>
        <v>-5.087047783676997</v>
      </c>
      <c r="I38" s="4">
        <f t="shared" si="9"/>
        <v>0</v>
      </c>
      <c r="J38" s="5">
        <f t="shared" si="9"/>
        <v>-5.087047783676997</v>
      </c>
      <c r="L38" s="57">
        <f t="shared" si="6"/>
        <v>24297</v>
      </c>
      <c r="M38" s="57">
        <f t="shared" si="6"/>
        <v>0</v>
      </c>
      <c r="N38" s="58">
        <f t="shared" si="7"/>
        <v>23061</v>
      </c>
      <c r="O38" s="58">
        <f t="shared" si="7"/>
        <v>0</v>
      </c>
      <c r="P38" s="59">
        <f t="shared" si="8"/>
        <v>-1236</v>
      </c>
      <c r="Q38" s="59">
        <f t="shared" si="8"/>
        <v>0</v>
      </c>
      <c r="R38" s="60">
        <f t="shared" si="1"/>
        <v>743.9032258064516</v>
      </c>
      <c r="S38" s="60">
        <f t="shared" si="2"/>
        <v>0</v>
      </c>
      <c r="T38" s="60">
        <f>R38+S38</f>
        <v>743.9032258064516</v>
      </c>
    </row>
    <row r="39" spans="1:20" ht="14.25">
      <c r="A39" s="6" t="s">
        <v>32</v>
      </c>
      <c r="B39" s="7">
        <v>2294</v>
      </c>
      <c r="C39" s="7">
        <v>0</v>
      </c>
      <c r="D39" s="7">
        <f t="shared" si="4"/>
        <v>2294</v>
      </c>
      <c r="E39" s="7">
        <v>4300</v>
      </c>
      <c r="F39" s="7">
        <v>0</v>
      </c>
      <c r="G39" s="7">
        <f t="shared" si="5"/>
        <v>4300</v>
      </c>
      <c r="H39" s="8">
        <f t="shared" si="9"/>
        <v>87.44551002615518</v>
      </c>
      <c r="I39" s="8">
        <f t="shared" si="9"/>
        <v>0</v>
      </c>
      <c r="J39" s="9">
        <f t="shared" si="9"/>
        <v>87.44551002615518</v>
      </c>
      <c r="L39" s="57">
        <f t="shared" si="6"/>
        <v>1147</v>
      </c>
      <c r="M39" s="57">
        <f t="shared" si="6"/>
        <v>0</v>
      </c>
      <c r="N39" s="58">
        <f t="shared" si="7"/>
        <v>2150</v>
      </c>
      <c r="O39" s="58">
        <f t="shared" si="7"/>
        <v>0</v>
      </c>
      <c r="P39" s="59">
        <f t="shared" si="8"/>
        <v>1003</v>
      </c>
      <c r="Q39" s="59">
        <f t="shared" si="8"/>
        <v>0</v>
      </c>
      <c r="R39" s="60">
        <f t="shared" si="1"/>
        <v>69.35483870967742</v>
      </c>
      <c r="S39" s="60">
        <f t="shared" si="2"/>
        <v>0</v>
      </c>
      <c r="T39" s="60">
        <f t="shared" si="3"/>
        <v>69.35483870967742</v>
      </c>
    </row>
    <row r="40" spans="1:20" ht="14.25">
      <c r="A40" s="10" t="s">
        <v>33</v>
      </c>
      <c r="B40" s="3">
        <v>103520</v>
      </c>
      <c r="C40" s="3">
        <v>29397</v>
      </c>
      <c r="D40" s="3">
        <f t="shared" si="4"/>
        <v>132917</v>
      </c>
      <c r="E40" s="3">
        <v>148076</v>
      </c>
      <c r="F40" s="3">
        <v>32105</v>
      </c>
      <c r="G40" s="3">
        <f t="shared" si="5"/>
        <v>180181</v>
      </c>
      <c r="H40" s="4">
        <f t="shared" si="9"/>
        <v>43.04095826893354</v>
      </c>
      <c r="I40" s="4">
        <f t="shared" si="9"/>
        <v>9.21182433581658</v>
      </c>
      <c r="J40" s="5">
        <f t="shared" si="9"/>
        <v>35.559033080794784</v>
      </c>
      <c r="L40" s="57">
        <f t="shared" si="6"/>
        <v>51760</v>
      </c>
      <c r="M40" s="57">
        <f t="shared" si="6"/>
        <v>14698.5</v>
      </c>
      <c r="N40" s="58">
        <f t="shared" si="7"/>
        <v>74038</v>
      </c>
      <c r="O40" s="58">
        <f t="shared" si="7"/>
        <v>16052.5</v>
      </c>
      <c r="P40" s="59">
        <f t="shared" si="8"/>
        <v>22278</v>
      </c>
      <c r="Q40" s="59">
        <f t="shared" si="8"/>
        <v>1354</v>
      </c>
      <c r="R40" s="60">
        <f t="shared" si="1"/>
        <v>2388.3225806451615</v>
      </c>
      <c r="S40" s="60">
        <f t="shared" si="2"/>
        <v>517.8225806451613</v>
      </c>
      <c r="T40" s="60">
        <f t="shared" si="3"/>
        <v>2906.145161290323</v>
      </c>
    </row>
    <row r="41" spans="1:20" ht="14.25">
      <c r="A41" s="6" t="s">
        <v>34</v>
      </c>
      <c r="B41" s="7">
        <v>0</v>
      </c>
      <c r="C41" s="7">
        <v>0</v>
      </c>
      <c r="D41" s="7">
        <f t="shared" si="4"/>
        <v>0</v>
      </c>
      <c r="E41" s="7">
        <v>0</v>
      </c>
      <c r="F41" s="7">
        <v>180</v>
      </c>
      <c r="G41" s="7">
        <f t="shared" si="5"/>
        <v>180</v>
      </c>
      <c r="H41" s="8">
        <f t="shared" si="9"/>
        <v>0</v>
      </c>
      <c r="I41" s="8">
        <f t="shared" si="9"/>
        <v>0</v>
      </c>
      <c r="J41" s="9">
        <f t="shared" si="9"/>
        <v>0</v>
      </c>
      <c r="L41" s="57">
        <f t="shared" si="6"/>
        <v>0</v>
      </c>
      <c r="M41" s="57">
        <f t="shared" si="6"/>
        <v>0</v>
      </c>
      <c r="N41" s="58">
        <f t="shared" si="7"/>
        <v>0</v>
      </c>
      <c r="O41" s="58">
        <f t="shared" si="7"/>
        <v>90</v>
      </c>
      <c r="P41" s="59">
        <f t="shared" si="8"/>
        <v>0</v>
      </c>
      <c r="Q41" s="59">
        <f t="shared" si="8"/>
        <v>90</v>
      </c>
      <c r="R41" s="60">
        <f t="shared" si="1"/>
        <v>0</v>
      </c>
      <c r="S41" s="60">
        <f t="shared" si="2"/>
        <v>2.903225806451613</v>
      </c>
      <c r="T41" s="60">
        <f t="shared" si="3"/>
        <v>2.903225806451613</v>
      </c>
    </row>
    <row r="42" spans="1:20" ht="14.25">
      <c r="A42" s="10" t="s">
        <v>35</v>
      </c>
      <c r="B42" s="3">
        <v>38153</v>
      </c>
      <c r="C42" s="3">
        <v>6161</v>
      </c>
      <c r="D42" s="3">
        <f t="shared" si="4"/>
        <v>44314</v>
      </c>
      <c r="E42" s="3">
        <v>57581</v>
      </c>
      <c r="F42" s="3">
        <v>11556</v>
      </c>
      <c r="G42" s="3">
        <f t="shared" si="5"/>
        <v>69137</v>
      </c>
      <c r="H42" s="4">
        <f t="shared" si="9"/>
        <v>50.92129059313816</v>
      </c>
      <c r="I42" s="4">
        <f t="shared" si="9"/>
        <v>87.56695341665313</v>
      </c>
      <c r="J42" s="5">
        <f t="shared" si="9"/>
        <v>56.016157422033665</v>
      </c>
      <c r="L42" s="57">
        <f t="shared" si="6"/>
        <v>19076.5</v>
      </c>
      <c r="M42" s="57">
        <f t="shared" si="6"/>
        <v>3080.5</v>
      </c>
      <c r="N42" s="58">
        <f t="shared" si="7"/>
        <v>28790.5</v>
      </c>
      <c r="O42" s="58">
        <f t="shared" si="7"/>
        <v>5778</v>
      </c>
      <c r="P42" s="59">
        <f t="shared" si="8"/>
        <v>9714</v>
      </c>
      <c r="Q42" s="59">
        <f t="shared" si="8"/>
        <v>2697.5</v>
      </c>
      <c r="R42" s="60">
        <f t="shared" si="1"/>
        <v>928.7258064516129</v>
      </c>
      <c r="S42" s="60">
        <f t="shared" si="2"/>
        <v>186.38709677419354</v>
      </c>
      <c r="T42" s="60">
        <f t="shared" si="3"/>
        <v>1115.1129032258063</v>
      </c>
    </row>
    <row r="43" spans="1:20" ht="14.25">
      <c r="A43" s="6" t="s">
        <v>36</v>
      </c>
      <c r="B43" s="7">
        <v>46224</v>
      </c>
      <c r="C43" s="7">
        <v>0</v>
      </c>
      <c r="D43" s="7">
        <f t="shared" si="4"/>
        <v>46224</v>
      </c>
      <c r="E43" s="7">
        <v>62220</v>
      </c>
      <c r="F43" s="7">
        <v>563</v>
      </c>
      <c r="G43" s="7">
        <f t="shared" si="5"/>
        <v>62783</v>
      </c>
      <c r="H43" s="8">
        <f t="shared" si="9"/>
        <v>34.60539979231568</v>
      </c>
      <c r="I43" s="8">
        <f t="shared" si="9"/>
        <v>0</v>
      </c>
      <c r="J43" s="9">
        <f t="shared" si="9"/>
        <v>35.82338179300796</v>
      </c>
      <c r="L43" s="57">
        <f t="shared" si="6"/>
        <v>23112</v>
      </c>
      <c r="M43" s="57">
        <f t="shared" si="6"/>
        <v>0</v>
      </c>
      <c r="N43" s="58">
        <f t="shared" si="7"/>
        <v>31110</v>
      </c>
      <c r="O43" s="58">
        <f t="shared" si="7"/>
        <v>281.5</v>
      </c>
      <c r="P43" s="59">
        <f t="shared" si="8"/>
        <v>7998</v>
      </c>
      <c r="Q43" s="59">
        <f t="shared" si="8"/>
        <v>281.5</v>
      </c>
      <c r="R43" s="60">
        <f t="shared" si="1"/>
        <v>1003.5483870967741</v>
      </c>
      <c r="S43" s="60">
        <f t="shared" si="2"/>
        <v>9.080645161290322</v>
      </c>
      <c r="T43" s="60">
        <f t="shared" si="3"/>
        <v>1012.6290322580645</v>
      </c>
    </row>
    <row r="44" spans="1:20" ht="14.25">
      <c r="A44" s="10" t="s">
        <v>74</v>
      </c>
      <c r="B44" s="3">
        <v>42360</v>
      </c>
      <c r="C44" s="3">
        <v>0</v>
      </c>
      <c r="D44" s="3">
        <f t="shared" si="4"/>
        <v>42360</v>
      </c>
      <c r="E44" s="3">
        <v>56295</v>
      </c>
      <c r="F44" s="3">
        <v>0</v>
      </c>
      <c r="G44" s="3">
        <f t="shared" si="5"/>
        <v>56295</v>
      </c>
      <c r="H44" s="4">
        <f t="shared" si="9"/>
        <v>32.89660056657224</v>
      </c>
      <c r="I44" s="4">
        <f t="shared" si="9"/>
        <v>0</v>
      </c>
      <c r="J44" s="5">
        <f t="shared" si="9"/>
        <v>32.89660056657224</v>
      </c>
      <c r="L44" s="57">
        <f t="shared" si="6"/>
        <v>21180</v>
      </c>
      <c r="M44" s="57">
        <f t="shared" si="6"/>
        <v>0</v>
      </c>
      <c r="N44" s="58">
        <f t="shared" si="7"/>
        <v>28147.5</v>
      </c>
      <c r="O44" s="58">
        <f t="shared" si="7"/>
        <v>0</v>
      </c>
      <c r="P44" s="59">
        <f t="shared" si="8"/>
        <v>6967.5</v>
      </c>
      <c r="Q44" s="59">
        <f t="shared" si="8"/>
        <v>0</v>
      </c>
      <c r="R44" s="60">
        <f t="shared" si="1"/>
        <v>907.983870967742</v>
      </c>
      <c r="S44" s="60">
        <f t="shared" si="2"/>
        <v>0</v>
      </c>
      <c r="T44" s="60">
        <f t="shared" si="3"/>
        <v>907.983870967742</v>
      </c>
    </row>
    <row r="45" spans="1:20" ht="14.25">
      <c r="A45" s="6" t="s">
        <v>68</v>
      </c>
      <c r="B45" s="7">
        <v>22872</v>
      </c>
      <c r="C45" s="7">
        <v>0</v>
      </c>
      <c r="D45" s="7">
        <f t="shared" si="4"/>
        <v>22872</v>
      </c>
      <c r="E45" s="7">
        <v>32931</v>
      </c>
      <c r="F45" s="7">
        <v>139</v>
      </c>
      <c r="G45" s="7">
        <f t="shared" si="5"/>
        <v>33070</v>
      </c>
      <c r="H45" s="8">
        <f t="shared" si="9"/>
        <v>43.979538300104934</v>
      </c>
      <c r="I45" s="8">
        <f t="shared" si="9"/>
        <v>0</v>
      </c>
      <c r="J45" s="9">
        <f t="shared" si="9"/>
        <v>44.58726827562084</v>
      </c>
      <c r="L45" s="57">
        <f t="shared" si="6"/>
        <v>11436</v>
      </c>
      <c r="M45" s="57">
        <f t="shared" si="6"/>
        <v>0</v>
      </c>
      <c r="N45" s="58">
        <f t="shared" si="7"/>
        <v>16465.5</v>
      </c>
      <c r="O45" s="58">
        <f t="shared" si="7"/>
        <v>69.5</v>
      </c>
      <c r="P45" s="59">
        <f t="shared" si="8"/>
        <v>5029.5</v>
      </c>
      <c r="Q45" s="59">
        <f t="shared" si="8"/>
        <v>69.5</v>
      </c>
      <c r="R45" s="60">
        <f t="shared" si="1"/>
        <v>531.1451612903226</v>
      </c>
      <c r="S45" s="60">
        <f t="shared" si="2"/>
        <v>2.2419354838709675</v>
      </c>
      <c r="T45" s="60">
        <f t="shared" si="3"/>
        <v>533.3870967741935</v>
      </c>
    </row>
    <row r="46" spans="1:20" ht="14.25">
      <c r="A46" s="10" t="s">
        <v>37</v>
      </c>
      <c r="B46" s="3">
        <v>19243</v>
      </c>
      <c r="C46" s="3">
        <v>21</v>
      </c>
      <c r="D46" s="3">
        <f t="shared" si="4"/>
        <v>19264</v>
      </c>
      <c r="E46" s="3">
        <v>28307</v>
      </c>
      <c r="F46" s="3">
        <v>194</v>
      </c>
      <c r="G46" s="3">
        <f t="shared" si="5"/>
        <v>28501</v>
      </c>
      <c r="H46" s="4">
        <f t="shared" si="9"/>
        <v>47.102842592111415</v>
      </c>
      <c r="I46" s="4">
        <f t="shared" si="9"/>
        <v>823.8095238095237</v>
      </c>
      <c r="J46" s="5">
        <f t="shared" si="9"/>
        <v>47.94954318936877</v>
      </c>
      <c r="L46" s="57">
        <f t="shared" si="6"/>
        <v>9621.5</v>
      </c>
      <c r="M46" s="57">
        <f t="shared" si="6"/>
        <v>10.5</v>
      </c>
      <c r="N46" s="58">
        <f t="shared" si="7"/>
        <v>14153.5</v>
      </c>
      <c r="O46" s="58">
        <f t="shared" si="7"/>
        <v>97</v>
      </c>
      <c r="P46" s="59">
        <f t="shared" si="8"/>
        <v>4532</v>
      </c>
      <c r="Q46" s="59">
        <f t="shared" si="8"/>
        <v>86.5</v>
      </c>
      <c r="R46" s="60">
        <f t="shared" si="1"/>
        <v>456.56451612903226</v>
      </c>
      <c r="S46" s="60">
        <f t="shared" si="2"/>
        <v>3.129032258064516</v>
      </c>
      <c r="T46" s="60">
        <f t="shared" si="3"/>
        <v>459.69354838709677</v>
      </c>
    </row>
    <row r="47" spans="1:20" ht="14.25">
      <c r="A47" s="6" t="s">
        <v>38</v>
      </c>
      <c r="B47" s="7">
        <v>55654</v>
      </c>
      <c r="C47" s="7">
        <v>9</v>
      </c>
      <c r="D47" s="7">
        <f t="shared" si="4"/>
        <v>55663</v>
      </c>
      <c r="E47" s="7">
        <v>75128</v>
      </c>
      <c r="F47" s="7">
        <v>1052</v>
      </c>
      <c r="G47" s="7">
        <f t="shared" si="5"/>
        <v>76180</v>
      </c>
      <c r="H47" s="8">
        <f t="shared" si="9"/>
        <v>34.99119560139433</v>
      </c>
      <c r="I47" s="8">
        <f t="shared" si="9"/>
        <v>11588.888888888889</v>
      </c>
      <c r="J47" s="9">
        <f t="shared" si="9"/>
        <v>36.8593140865566</v>
      </c>
      <c r="L47" s="57">
        <f t="shared" si="6"/>
        <v>27827</v>
      </c>
      <c r="M47" s="57">
        <f t="shared" si="6"/>
        <v>4.5</v>
      </c>
      <c r="N47" s="58">
        <f t="shared" si="7"/>
        <v>37564</v>
      </c>
      <c r="O47" s="58">
        <f t="shared" si="7"/>
        <v>526</v>
      </c>
      <c r="P47" s="59">
        <f t="shared" si="8"/>
        <v>9737</v>
      </c>
      <c r="Q47" s="59">
        <f t="shared" si="8"/>
        <v>521.5</v>
      </c>
      <c r="R47" s="60">
        <f t="shared" si="1"/>
        <v>1211.741935483871</v>
      </c>
      <c r="S47" s="60">
        <f t="shared" si="2"/>
        <v>16.967741935483872</v>
      </c>
      <c r="T47" s="60">
        <f t="shared" si="3"/>
        <v>1228.7096774193549</v>
      </c>
    </row>
    <row r="48" spans="1:20" ht="14.25">
      <c r="A48" s="10" t="s">
        <v>73</v>
      </c>
      <c r="B48" s="3">
        <v>0</v>
      </c>
      <c r="C48" s="3"/>
      <c r="D48" s="3">
        <f t="shared" si="4"/>
        <v>0</v>
      </c>
      <c r="E48" s="3">
        <v>71983</v>
      </c>
      <c r="F48" s="3">
        <v>0</v>
      </c>
      <c r="G48" s="3">
        <f t="shared" si="5"/>
        <v>71983</v>
      </c>
      <c r="H48" s="4">
        <f t="shared" si="9"/>
        <v>0</v>
      </c>
      <c r="I48" s="4">
        <f t="shared" si="9"/>
        <v>0</v>
      </c>
      <c r="J48" s="5">
        <f t="shared" si="9"/>
        <v>0</v>
      </c>
      <c r="L48" s="57">
        <f>B48/2</f>
        <v>0</v>
      </c>
      <c r="M48" s="57">
        <f>C48/2</f>
        <v>0</v>
      </c>
      <c r="N48" s="58">
        <f>E48/2</f>
        <v>35991.5</v>
      </c>
      <c r="O48" s="58">
        <f>F48/2</f>
        <v>0</v>
      </c>
      <c r="P48" s="59">
        <f>N48-L48</f>
        <v>35991.5</v>
      </c>
      <c r="Q48" s="59">
        <f>O48-M48</f>
        <v>0</v>
      </c>
      <c r="R48" s="60">
        <f t="shared" si="1"/>
        <v>1161.016129032258</v>
      </c>
      <c r="S48" s="60">
        <f t="shared" si="2"/>
        <v>0</v>
      </c>
      <c r="T48" s="60">
        <f t="shared" si="3"/>
        <v>1161.016129032258</v>
      </c>
    </row>
    <row r="49" spans="1:20" ht="14.25">
      <c r="A49" s="6" t="s">
        <v>39</v>
      </c>
      <c r="B49" s="7">
        <v>86346</v>
      </c>
      <c r="C49" s="7">
        <v>8477</v>
      </c>
      <c r="D49" s="7">
        <f t="shared" si="4"/>
        <v>94823</v>
      </c>
      <c r="E49" s="7">
        <v>99496</v>
      </c>
      <c r="F49" s="7">
        <v>8867</v>
      </c>
      <c r="G49" s="7">
        <f t="shared" si="5"/>
        <v>108363</v>
      </c>
      <c r="H49" s="8">
        <f t="shared" si="9"/>
        <v>15.22942579853149</v>
      </c>
      <c r="I49" s="8">
        <f t="shared" si="9"/>
        <v>4.600684204317565</v>
      </c>
      <c r="J49" s="9">
        <f t="shared" si="9"/>
        <v>14.279236050325341</v>
      </c>
      <c r="L49" s="57">
        <f aca="true" t="shared" si="10" ref="L49:M60">B49/2</f>
        <v>43173</v>
      </c>
      <c r="M49" s="57">
        <f t="shared" si="10"/>
        <v>4238.5</v>
      </c>
      <c r="N49" s="58">
        <f aca="true" t="shared" si="11" ref="N49:O60">E49/2</f>
        <v>49748</v>
      </c>
      <c r="O49" s="58">
        <f t="shared" si="11"/>
        <v>4433.5</v>
      </c>
      <c r="P49" s="59">
        <f aca="true" t="shared" si="12" ref="P49:Q60">N49-L49</f>
        <v>6575</v>
      </c>
      <c r="Q49" s="59">
        <f t="shared" si="12"/>
        <v>195</v>
      </c>
      <c r="R49" s="60">
        <f t="shared" si="1"/>
        <v>1604.774193548387</v>
      </c>
      <c r="S49" s="60">
        <f t="shared" si="2"/>
        <v>143.01612903225808</v>
      </c>
      <c r="T49" s="60">
        <f t="shared" si="3"/>
        <v>1747.7903225806451</v>
      </c>
    </row>
    <row r="50" spans="1:20" ht="14.25">
      <c r="A50" s="10" t="s">
        <v>40</v>
      </c>
      <c r="B50" s="3">
        <v>2220</v>
      </c>
      <c r="C50" s="3">
        <v>0</v>
      </c>
      <c r="D50" s="3">
        <f t="shared" si="4"/>
        <v>2220</v>
      </c>
      <c r="E50" s="3">
        <v>4042</v>
      </c>
      <c r="F50" s="3">
        <v>0</v>
      </c>
      <c r="G50" s="3">
        <f t="shared" si="5"/>
        <v>4042</v>
      </c>
      <c r="H50" s="4">
        <f t="shared" si="9"/>
        <v>82.07207207207207</v>
      </c>
      <c r="I50" s="4">
        <f t="shared" si="9"/>
        <v>0</v>
      </c>
      <c r="J50" s="5">
        <f t="shared" si="9"/>
        <v>82.07207207207207</v>
      </c>
      <c r="L50" s="57">
        <f t="shared" si="10"/>
        <v>1110</v>
      </c>
      <c r="M50" s="57">
        <f t="shared" si="10"/>
        <v>0</v>
      </c>
      <c r="N50" s="58">
        <f t="shared" si="11"/>
        <v>2021</v>
      </c>
      <c r="O50" s="58">
        <f t="shared" si="11"/>
        <v>0</v>
      </c>
      <c r="P50" s="59">
        <f t="shared" si="12"/>
        <v>911</v>
      </c>
      <c r="Q50" s="59">
        <f t="shared" si="12"/>
        <v>0</v>
      </c>
      <c r="R50" s="60">
        <f t="shared" si="1"/>
        <v>65.19354838709677</v>
      </c>
      <c r="S50" s="60">
        <f t="shared" si="2"/>
        <v>0</v>
      </c>
      <c r="T50" s="60">
        <f t="shared" si="3"/>
        <v>65.19354838709677</v>
      </c>
    </row>
    <row r="51" spans="1:20" ht="14.25">
      <c r="A51" s="6" t="s">
        <v>41</v>
      </c>
      <c r="B51" s="7">
        <v>4785</v>
      </c>
      <c r="C51" s="7">
        <v>0</v>
      </c>
      <c r="D51" s="7">
        <f t="shared" si="4"/>
        <v>4785</v>
      </c>
      <c r="E51" s="7">
        <v>7098</v>
      </c>
      <c r="F51" s="7">
        <v>0</v>
      </c>
      <c r="G51" s="7">
        <f t="shared" si="5"/>
        <v>7098</v>
      </c>
      <c r="H51" s="8">
        <f t="shared" si="9"/>
        <v>48.338557993730404</v>
      </c>
      <c r="I51" s="8">
        <f t="shared" si="9"/>
        <v>0</v>
      </c>
      <c r="J51" s="9">
        <f t="shared" si="9"/>
        <v>48.338557993730404</v>
      </c>
      <c r="L51" s="57">
        <f t="shared" si="10"/>
        <v>2392.5</v>
      </c>
      <c r="M51" s="57">
        <f t="shared" si="10"/>
        <v>0</v>
      </c>
      <c r="N51" s="58">
        <f t="shared" si="11"/>
        <v>3549</v>
      </c>
      <c r="O51" s="58">
        <f t="shared" si="11"/>
        <v>0</v>
      </c>
      <c r="P51" s="59">
        <f t="shared" si="12"/>
        <v>1156.5</v>
      </c>
      <c r="Q51" s="59">
        <f t="shared" si="12"/>
        <v>0</v>
      </c>
      <c r="R51" s="60">
        <f t="shared" si="1"/>
        <v>114.48387096774194</v>
      </c>
      <c r="S51" s="60">
        <f t="shared" si="2"/>
        <v>0</v>
      </c>
      <c r="T51" s="60">
        <f t="shared" si="3"/>
        <v>114.48387096774194</v>
      </c>
    </row>
    <row r="52" spans="1:20" ht="14.25">
      <c r="A52" s="10" t="s">
        <v>42</v>
      </c>
      <c r="B52" s="3">
        <v>27118</v>
      </c>
      <c r="C52" s="3">
        <v>160</v>
      </c>
      <c r="D52" s="3">
        <f t="shared" si="4"/>
        <v>27278</v>
      </c>
      <c r="E52" s="3">
        <v>33741</v>
      </c>
      <c r="F52" s="3">
        <v>808</v>
      </c>
      <c r="G52" s="3">
        <f t="shared" si="5"/>
        <v>34549</v>
      </c>
      <c r="H52" s="4">
        <f t="shared" si="9"/>
        <v>24.422892543697913</v>
      </c>
      <c r="I52" s="4">
        <f t="shared" si="9"/>
        <v>405</v>
      </c>
      <c r="J52" s="5">
        <f t="shared" si="9"/>
        <v>26.65517999853362</v>
      </c>
      <c r="L52" s="57">
        <f t="shared" si="10"/>
        <v>13559</v>
      </c>
      <c r="M52" s="57">
        <f t="shared" si="10"/>
        <v>80</v>
      </c>
      <c r="N52" s="58">
        <f t="shared" si="11"/>
        <v>16870.5</v>
      </c>
      <c r="O52" s="58">
        <f t="shared" si="11"/>
        <v>404</v>
      </c>
      <c r="P52" s="59">
        <f t="shared" si="12"/>
        <v>3311.5</v>
      </c>
      <c r="Q52" s="59">
        <f t="shared" si="12"/>
        <v>324</v>
      </c>
      <c r="R52" s="60">
        <f t="shared" si="1"/>
        <v>544.2096774193549</v>
      </c>
      <c r="S52" s="60">
        <f t="shared" si="2"/>
        <v>13.03225806451613</v>
      </c>
      <c r="T52" s="60">
        <f t="shared" si="3"/>
        <v>557.241935483871</v>
      </c>
    </row>
    <row r="53" spans="1:20" ht="14.25">
      <c r="A53" s="6" t="s">
        <v>71</v>
      </c>
      <c r="B53" s="7">
        <v>37354</v>
      </c>
      <c r="C53" s="7">
        <v>0</v>
      </c>
      <c r="D53" s="7">
        <f t="shared" si="4"/>
        <v>37354</v>
      </c>
      <c r="E53" s="7">
        <v>62776</v>
      </c>
      <c r="F53" s="7">
        <v>3281</v>
      </c>
      <c r="G53" s="7">
        <f t="shared" si="5"/>
        <v>66057</v>
      </c>
      <c r="H53" s="8">
        <f t="shared" si="9"/>
        <v>68.05696846388607</v>
      </c>
      <c r="I53" s="8">
        <f t="shared" si="9"/>
        <v>0</v>
      </c>
      <c r="J53" s="9">
        <f t="shared" si="9"/>
        <v>76.84049900947689</v>
      </c>
      <c r="L53" s="57">
        <f t="shared" si="10"/>
        <v>18677</v>
      </c>
      <c r="M53" s="57">
        <f t="shared" si="10"/>
        <v>0</v>
      </c>
      <c r="N53" s="58">
        <f t="shared" si="11"/>
        <v>31388</v>
      </c>
      <c r="O53" s="58">
        <f t="shared" si="11"/>
        <v>1640.5</v>
      </c>
      <c r="P53" s="59">
        <f t="shared" si="12"/>
        <v>12711</v>
      </c>
      <c r="Q53" s="59">
        <f t="shared" si="12"/>
        <v>1640.5</v>
      </c>
      <c r="R53" s="60">
        <f t="shared" si="1"/>
        <v>1012.516129032258</v>
      </c>
      <c r="S53" s="60">
        <f t="shared" si="2"/>
        <v>52.91935483870968</v>
      </c>
      <c r="T53" s="60">
        <f t="shared" si="3"/>
        <v>1065.4354838709678</v>
      </c>
    </row>
    <row r="54" spans="1:20" ht="14.25">
      <c r="A54" s="10" t="s">
        <v>43</v>
      </c>
      <c r="B54" s="3">
        <v>22982</v>
      </c>
      <c r="C54" s="3">
        <v>0</v>
      </c>
      <c r="D54" s="3">
        <f t="shared" si="4"/>
        <v>22982</v>
      </c>
      <c r="E54" s="3">
        <v>29273</v>
      </c>
      <c r="F54" s="3">
        <v>0</v>
      </c>
      <c r="G54" s="3">
        <f t="shared" si="5"/>
        <v>29273</v>
      </c>
      <c r="H54" s="4">
        <f t="shared" si="9"/>
        <v>27.373596727873988</v>
      </c>
      <c r="I54" s="4">
        <f t="shared" si="9"/>
        <v>0</v>
      </c>
      <c r="J54" s="5">
        <f t="shared" si="9"/>
        <v>27.373596727873988</v>
      </c>
      <c r="L54" s="57">
        <f t="shared" si="10"/>
        <v>11491</v>
      </c>
      <c r="M54" s="57">
        <f t="shared" si="10"/>
        <v>0</v>
      </c>
      <c r="N54" s="58">
        <f t="shared" si="11"/>
        <v>14636.5</v>
      </c>
      <c r="O54" s="58">
        <f t="shared" si="11"/>
        <v>0</v>
      </c>
      <c r="P54" s="59">
        <f t="shared" si="12"/>
        <v>3145.5</v>
      </c>
      <c r="Q54" s="59">
        <f t="shared" si="12"/>
        <v>0</v>
      </c>
      <c r="R54" s="60">
        <f t="shared" si="1"/>
        <v>472.14516129032256</v>
      </c>
      <c r="S54" s="60">
        <f t="shared" si="2"/>
        <v>0</v>
      </c>
      <c r="T54" s="60">
        <f t="shared" si="3"/>
        <v>472.14516129032256</v>
      </c>
    </row>
    <row r="55" spans="1:20" ht="14.25">
      <c r="A55" s="6" t="s">
        <v>69</v>
      </c>
      <c r="B55" s="7">
        <v>1933</v>
      </c>
      <c r="C55" s="7">
        <v>500</v>
      </c>
      <c r="D55" s="7">
        <f t="shared" si="4"/>
        <v>2433</v>
      </c>
      <c r="E55" s="7">
        <v>2281</v>
      </c>
      <c r="F55" s="7">
        <v>0</v>
      </c>
      <c r="G55" s="7">
        <f t="shared" si="5"/>
        <v>2281</v>
      </c>
      <c r="H55" s="8">
        <f t="shared" si="9"/>
        <v>18.00310398344542</v>
      </c>
      <c r="I55" s="8">
        <f t="shared" si="9"/>
        <v>-100</v>
      </c>
      <c r="J55" s="9">
        <f t="shared" si="9"/>
        <v>-6.247431154952733</v>
      </c>
      <c r="L55" s="57">
        <f t="shared" si="10"/>
        <v>966.5</v>
      </c>
      <c r="M55" s="57">
        <f t="shared" si="10"/>
        <v>250</v>
      </c>
      <c r="N55" s="58">
        <f t="shared" si="11"/>
        <v>1140.5</v>
      </c>
      <c r="O55" s="58">
        <f t="shared" si="11"/>
        <v>0</v>
      </c>
      <c r="P55" s="59">
        <f t="shared" si="12"/>
        <v>174</v>
      </c>
      <c r="Q55" s="59">
        <f t="shared" si="12"/>
        <v>-250</v>
      </c>
      <c r="R55" s="60">
        <f t="shared" si="1"/>
        <v>36.79032258064516</v>
      </c>
      <c r="S55" s="60">
        <f t="shared" si="2"/>
        <v>0</v>
      </c>
      <c r="T55" s="60">
        <f t="shared" si="3"/>
        <v>36.79032258064516</v>
      </c>
    </row>
    <row r="56" spans="1:20" ht="14.25">
      <c r="A56" s="10" t="s">
        <v>44</v>
      </c>
      <c r="B56" s="3">
        <v>0</v>
      </c>
      <c r="C56" s="3">
        <v>0</v>
      </c>
      <c r="D56" s="3">
        <f t="shared" si="4"/>
        <v>0</v>
      </c>
      <c r="E56" s="3">
        <v>9578</v>
      </c>
      <c r="F56" s="3">
        <v>371</v>
      </c>
      <c r="G56" s="3">
        <f t="shared" si="5"/>
        <v>9949</v>
      </c>
      <c r="H56" s="4">
        <f t="shared" si="9"/>
        <v>0</v>
      </c>
      <c r="I56" s="4">
        <f t="shared" si="9"/>
        <v>0</v>
      </c>
      <c r="J56" s="5">
        <f t="shared" si="9"/>
        <v>0</v>
      </c>
      <c r="L56" s="57">
        <f t="shared" si="10"/>
        <v>0</v>
      </c>
      <c r="M56" s="57">
        <f t="shared" si="10"/>
        <v>0</v>
      </c>
      <c r="N56" s="58">
        <f t="shared" si="11"/>
        <v>4789</v>
      </c>
      <c r="O56" s="58">
        <f t="shared" si="11"/>
        <v>185.5</v>
      </c>
      <c r="P56" s="59">
        <f t="shared" si="12"/>
        <v>4789</v>
      </c>
      <c r="Q56" s="59">
        <f t="shared" si="12"/>
        <v>185.5</v>
      </c>
      <c r="R56" s="60">
        <f t="shared" si="1"/>
        <v>154.48387096774192</v>
      </c>
      <c r="S56" s="60">
        <f t="shared" si="2"/>
        <v>5.983870967741935</v>
      </c>
      <c r="T56" s="60">
        <f t="shared" si="3"/>
        <v>160.46774193548384</v>
      </c>
    </row>
    <row r="57" spans="1:20" ht="14.25">
      <c r="A57" s="6" t="s">
        <v>45</v>
      </c>
      <c r="B57" s="7">
        <v>0</v>
      </c>
      <c r="C57" s="7">
        <v>0</v>
      </c>
      <c r="D57" s="7">
        <f t="shared" si="4"/>
        <v>0</v>
      </c>
      <c r="E57" s="7">
        <v>0</v>
      </c>
      <c r="F57" s="7">
        <v>0</v>
      </c>
      <c r="G57" s="7">
        <f t="shared" si="5"/>
        <v>0</v>
      </c>
      <c r="H57" s="8">
        <f t="shared" si="9"/>
        <v>0</v>
      </c>
      <c r="I57" s="8">
        <f t="shared" si="9"/>
        <v>0</v>
      </c>
      <c r="J57" s="9">
        <f t="shared" si="9"/>
        <v>0</v>
      </c>
      <c r="L57" s="57">
        <f t="shared" si="10"/>
        <v>0</v>
      </c>
      <c r="M57" s="57">
        <f t="shared" si="10"/>
        <v>0</v>
      </c>
      <c r="N57" s="58">
        <f t="shared" si="11"/>
        <v>0</v>
      </c>
      <c r="O57" s="58">
        <f t="shared" si="11"/>
        <v>0</v>
      </c>
      <c r="P57" s="59">
        <f t="shared" si="12"/>
        <v>0</v>
      </c>
      <c r="Q57" s="59">
        <f t="shared" si="12"/>
        <v>0</v>
      </c>
      <c r="R57" s="60">
        <f t="shared" si="1"/>
        <v>0</v>
      </c>
      <c r="S57" s="60">
        <f t="shared" si="2"/>
        <v>0</v>
      </c>
      <c r="T57" s="60">
        <f t="shared" si="3"/>
        <v>0</v>
      </c>
    </row>
    <row r="58" spans="1:20" ht="14.25">
      <c r="A58" s="10" t="s">
        <v>46</v>
      </c>
      <c r="B58" s="3">
        <v>103298</v>
      </c>
      <c r="C58" s="3">
        <v>226</v>
      </c>
      <c r="D58" s="3">
        <f t="shared" si="4"/>
        <v>103524</v>
      </c>
      <c r="E58" s="3">
        <v>129960</v>
      </c>
      <c r="F58" s="3">
        <v>437</v>
      </c>
      <c r="G58" s="3">
        <f t="shared" si="5"/>
        <v>130397</v>
      </c>
      <c r="H58" s="4">
        <f t="shared" si="9"/>
        <v>25.81076109895642</v>
      </c>
      <c r="I58" s="4">
        <f t="shared" si="9"/>
        <v>93.36283185840708</v>
      </c>
      <c r="J58" s="5">
        <f t="shared" si="9"/>
        <v>25.95823190757699</v>
      </c>
      <c r="L58" s="57">
        <f t="shared" si="10"/>
        <v>51649</v>
      </c>
      <c r="M58" s="57">
        <f t="shared" si="10"/>
        <v>113</v>
      </c>
      <c r="N58" s="58">
        <f t="shared" si="11"/>
        <v>64980</v>
      </c>
      <c r="O58" s="58">
        <f t="shared" si="11"/>
        <v>218.5</v>
      </c>
      <c r="P58" s="59">
        <f t="shared" si="12"/>
        <v>13331</v>
      </c>
      <c r="Q58" s="59">
        <f t="shared" si="12"/>
        <v>105.5</v>
      </c>
      <c r="R58" s="60">
        <f t="shared" si="1"/>
        <v>2096.1290322580644</v>
      </c>
      <c r="S58" s="60">
        <f t="shared" si="2"/>
        <v>7.048387096774194</v>
      </c>
      <c r="T58" s="60">
        <f t="shared" si="3"/>
        <v>2103.1774193548385</v>
      </c>
    </row>
    <row r="59" spans="1:20" ht="14.25">
      <c r="A59" s="6" t="s">
        <v>55</v>
      </c>
      <c r="B59" s="7">
        <v>2554</v>
      </c>
      <c r="C59" s="7">
        <v>0</v>
      </c>
      <c r="D59" s="7">
        <f t="shared" si="4"/>
        <v>2554</v>
      </c>
      <c r="E59" s="7">
        <v>3080</v>
      </c>
      <c r="F59" s="7">
        <v>745</v>
      </c>
      <c r="G59" s="7">
        <f t="shared" si="5"/>
        <v>3825</v>
      </c>
      <c r="H59" s="8">
        <f t="shared" si="9"/>
        <v>20.595144870790914</v>
      </c>
      <c r="I59" s="8">
        <f t="shared" si="9"/>
        <v>0</v>
      </c>
      <c r="J59" s="9">
        <f t="shared" si="9"/>
        <v>49.76507439310885</v>
      </c>
      <c r="L59" s="57">
        <f t="shared" si="10"/>
        <v>1277</v>
      </c>
      <c r="M59" s="57">
        <f t="shared" si="10"/>
        <v>0</v>
      </c>
      <c r="N59" s="58">
        <f t="shared" si="11"/>
        <v>1540</v>
      </c>
      <c r="O59" s="58">
        <f t="shared" si="11"/>
        <v>372.5</v>
      </c>
      <c r="P59" s="59">
        <f t="shared" si="12"/>
        <v>263</v>
      </c>
      <c r="Q59" s="59">
        <f t="shared" si="12"/>
        <v>372.5</v>
      </c>
      <c r="R59" s="60">
        <f t="shared" si="1"/>
        <v>49.67741935483871</v>
      </c>
      <c r="S59" s="60">
        <f t="shared" si="2"/>
        <v>12.016129032258064</v>
      </c>
      <c r="T59" s="60">
        <f t="shared" si="3"/>
        <v>61.693548387096776</v>
      </c>
    </row>
    <row r="60" spans="1:20" ht="14.25">
      <c r="A60" s="10" t="s">
        <v>56</v>
      </c>
      <c r="B60" s="3">
        <v>415</v>
      </c>
      <c r="C60" s="3">
        <v>2884</v>
      </c>
      <c r="D60" s="3">
        <f t="shared" si="4"/>
        <v>3299</v>
      </c>
      <c r="E60" s="3">
        <v>1204</v>
      </c>
      <c r="F60" s="3">
        <v>3077</v>
      </c>
      <c r="G60" s="3">
        <f t="shared" si="5"/>
        <v>4281</v>
      </c>
      <c r="H60" s="4">
        <f t="shared" si="9"/>
        <v>190.12048192771084</v>
      </c>
      <c r="I60" s="4">
        <f t="shared" si="9"/>
        <v>6.692094313453537</v>
      </c>
      <c r="J60" s="5">
        <f t="shared" si="9"/>
        <v>29.766595938163082</v>
      </c>
      <c r="L60" s="57">
        <f t="shared" si="10"/>
        <v>207.5</v>
      </c>
      <c r="M60" s="57">
        <f t="shared" si="10"/>
        <v>1442</v>
      </c>
      <c r="N60" s="58">
        <f t="shared" si="11"/>
        <v>602</v>
      </c>
      <c r="O60" s="58">
        <f t="shared" si="11"/>
        <v>1538.5</v>
      </c>
      <c r="P60" s="59">
        <f t="shared" si="12"/>
        <v>394.5</v>
      </c>
      <c r="Q60" s="59">
        <f t="shared" si="12"/>
        <v>96.5</v>
      </c>
      <c r="R60" s="60">
        <f t="shared" si="1"/>
        <v>19.419354838709676</v>
      </c>
      <c r="S60" s="60">
        <f t="shared" si="2"/>
        <v>49.62903225806452</v>
      </c>
      <c r="T60" s="60">
        <f t="shared" si="3"/>
        <v>69.04838709677419</v>
      </c>
    </row>
    <row r="61" spans="1:20" ht="14.25">
      <c r="A61" s="11" t="s">
        <v>47</v>
      </c>
      <c r="B61" s="12">
        <f aca="true" t="shared" si="13" ref="B61:G61">+B62-SUM(B60+B59+B32+B20+B10+B6+B5)</f>
        <v>3093541</v>
      </c>
      <c r="C61" s="12">
        <f t="shared" si="13"/>
        <v>642899</v>
      </c>
      <c r="D61" s="12">
        <f t="shared" si="13"/>
        <v>3736440</v>
      </c>
      <c r="E61" s="12">
        <f t="shared" si="13"/>
        <v>4150533</v>
      </c>
      <c r="F61" s="12">
        <f t="shared" si="13"/>
        <v>970665</v>
      </c>
      <c r="G61" s="12">
        <f t="shared" si="13"/>
        <v>5121198</v>
      </c>
      <c r="H61" s="13">
        <f aca="true" t="shared" si="14" ref="H61:J62">+_xlfn.IFERROR(((E61-B61)/B61)*100,0)</f>
        <v>34.167706198172255</v>
      </c>
      <c r="I61" s="13">
        <f t="shared" si="14"/>
        <v>50.98250269482454</v>
      </c>
      <c r="J61" s="31">
        <f t="shared" si="14"/>
        <v>37.0608921861451</v>
      </c>
      <c r="L61" s="61">
        <f>B60/2</f>
        <v>207.5</v>
      </c>
      <c r="M61" s="61">
        <f>C60/2</f>
        <v>1442</v>
      </c>
      <c r="N61" s="61">
        <f>E60/2</f>
        <v>602</v>
      </c>
      <c r="O61" s="61">
        <f>F60/2</f>
        <v>1538.5</v>
      </c>
      <c r="P61" s="61">
        <f>N61-L61</f>
        <v>394.5</v>
      </c>
      <c r="Q61" s="61">
        <f>O61-M61</f>
        <v>96.5</v>
      </c>
      <c r="R61" s="61">
        <f>N61/31</f>
        <v>19.419354838709676</v>
      </c>
      <c r="S61" s="61">
        <f>O61/31</f>
        <v>49.62903225806452</v>
      </c>
      <c r="T61" s="61">
        <f t="shared" si="3"/>
        <v>69.04838709677419</v>
      </c>
    </row>
    <row r="62" spans="1:20" ht="14.25">
      <c r="A62" s="14" t="s">
        <v>48</v>
      </c>
      <c r="B62" s="15">
        <f aca="true" t="shared" si="15" ref="B62:G62">SUM(B4:B60)</f>
        <v>5025164</v>
      </c>
      <c r="C62" s="15">
        <f t="shared" si="15"/>
        <v>4241612</v>
      </c>
      <c r="D62" s="15">
        <f t="shared" si="15"/>
        <v>9266776</v>
      </c>
      <c r="E62" s="15">
        <f t="shared" si="15"/>
        <v>6759080</v>
      </c>
      <c r="F62" s="15">
        <f t="shared" si="15"/>
        <v>6865963</v>
      </c>
      <c r="G62" s="15">
        <f t="shared" si="15"/>
        <v>13625043</v>
      </c>
      <c r="H62" s="45">
        <f t="shared" si="14"/>
        <v>34.50466492237865</v>
      </c>
      <c r="I62" s="16">
        <f t="shared" si="14"/>
        <v>61.87154789264082</v>
      </c>
      <c r="J62" s="17">
        <f t="shared" si="14"/>
        <v>47.031103374032135</v>
      </c>
      <c r="L62" s="62">
        <f>B61/2</f>
        <v>1546770.5</v>
      </c>
      <c r="M62" s="62">
        <f>C61/2</f>
        <v>321449.5</v>
      </c>
      <c r="N62" s="62">
        <f>E61/2</f>
        <v>2075266.5</v>
      </c>
      <c r="O62" s="62">
        <f>F61/2</f>
        <v>485332.5</v>
      </c>
      <c r="P62" s="62">
        <f>N62-L62</f>
        <v>528496</v>
      </c>
      <c r="Q62" s="62">
        <f>O62-M62</f>
        <v>163883</v>
      </c>
      <c r="R62" s="62">
        <f>N62/31</f>
        <v>66944.08064516129</v>
      </c>
      <c r="S62" s="62">
        <f>O62/31</f>
        <v>15655.887096774193</v>
      </c>
      <c r="T62" s="62">
        <f t="shared" si="3"/>
        <v>82599.96774193548</v>
      </c>
    </row>
    <row r="63" spans="1:10" ht="14.25">
      <c r="A63" s="11" t="s">
        <v>58</v>
      </c>
      <c r="B63" s="12"/>
      <c r="C63" s="12"/>
      <c r="D63" s="30">
        <v>14094</v>
      </c>
      <c r="E63" s="30"/>
      <c r="F63" s="30"/>
      <c r="G63" s="30">
        <v>5372</v>
      </c>
      <c r="H63" s="13"/>
      <c r="I63" s="13"/>
      <c r="J63" s="31">
        <f>+_xlfn.IFERROR(((G63-D63)/D63)*100,0)</f>
        <v>-61.88448985383851</v>
      </c>
    </row>
    <row r="64" spans="1:10" ht="14.25">
      <c r="A64" s="11" t="s">
        <v>59</v>
      </c>
      <c r="B64" s="12"/>
      <c r="C64" s="12"/>
      <c r="D64" s="30"/>
      <c r="E64" s="30"/>
      <c r="F64" s="30"/>
      <c r="G64" s="30">
        <v>1420</v>
      </c>
      <c r="H64" s="13"/>
      <c r="I64" s="13"/>
      <c r="J64" s="31">
        <f>+_xlfn.IFERROR(((G64-D64)/D64)*100,0)</f>
        <v>0</v>
      </c>
    </row>
    <row r="65" spans="1:10" ht="14.25">
      <c r="A65" s="38" t="s">
        <v>60</v>
      </c>
      <c r="B65" s="18"/>
      <c r="C65" s="18"/>
      <c r="D65" s="46">
        <f>+D63+D64</f>
        <v>14094</v>
      </c>
      <c r="E65" s="18"/>
      <c r="F65" s="18"/>
      <c r="G65" s="46">
        <f>+G63+G64</f>
        <v>6792</v>
      </c>
      <c r="H65" s="40"/>
      <c r="I65" s="40"/>
      <c r="J65" s="41">
        <f>+_xlfn.IFERROR(((G65-D65)/D65)*100,0)</f>
        <v>-51.80928054491273</v>
      </c>
    </row>
    <row r="66" spans="1:10" ht="15" thickBot="1">
      <c r="A66" s="19" t="s">
        <v>61</v>
      </c>
      <c r="B66" s="44"/>
      <c r="C66" s="44"/>
      <c r="D66" s="47">
        <f>+D62+D65</f>
        <v>9280870</v>
      </c>
      <c r="E66" s="48"/>
      <c r="F66" s="48"/>
      <c r="G66" s="48">
        <f>+G62+G65</f>
        <v>13631835</v>
      </c>
      <c r="H66" s="49"/>
      <c r="I66" s="49"/>
      <c r="J66" s="50">
        <f>+_xlfn.IFERROR(((G66-D66)/D66)*100,0)</f>
        <v>46.88100361280785</v>
      </c>
    </row>
    <row r="67" spans="1:10" ht="49.5" customHeight="1">
      <c r="A67" s="68" t="s">
        <v>70</v>
      </c>
      <c r="B67" s="68"/>
      <c r="C67" s="68"/>
      <c r="D67" s="68"/>
      <c r="E67" s="68"/>
      <c r="F67" s="68"/>
      <c r="G67" s="68"/>
      <c r="H67" s="68"/>
      <c r="I67" s="68"/>
      <c r="J67" s="68"/>
    </row>
    <row r="68" ht="14.25">
      <c r="A68" s="35"/>
    </row>
  </sheetData>
  <sheetProtection/>
  <mergeCells count="11">
    <mergeCell ref="H2:J2"/>
    <mergeCell ref="R1:T2"/>
    <mergeCell ref="L2:Q2"/>
    <mergeCell ref="L3:M3"/>
    <mergeCell ref="N3:O3"/>
    <mergeCell ref="P3:Q3"/>
    <mergeCell ref="A67:J67"/>
    <mergeCell ref="A1:J1"/>
    <mergeCell ref="A2:A3"/>
    <mergeCell ref="B2:D2"/>
    <mergeCell ref="E2:G2"/>
  </mergeCells>
  <conditionalFormatting sqref="H48:J48">
    <cfRule type="cellIs" priority="6" dxfId="54" operator="equal">
      <formula>0</formula>
    </cfRule>
  </conditionalFormatting>
  <conditionalFormatting sqref="H8:J47">
    <cfRule type="cellIs" priority="10" dxfId="54" operator="equal">
      <formula>0</formula>
    </cfRule>
  </conditionalFormatting>
  <conditionalFormatting sqref="H49:J60">
    <cfRule type="cellIs" priority="8" dxfId="54" operator="equal">
      <formula>0</formula>
    </cfRule>
  </conditionalFormatting>
  <conditionalFormatting sqref="H4:J5">
    <cfRule type="cellIs" priority="14" dxfId="54" operator="equal">
      <formula>0</formula>
    </cfRule>
  </conditionalFormatting>
  <conditionalFormatting sqref="H6:J7">
    <cfRule type="cellIs" priority="12" dxfId="54" operator="equal">
      <formula>0</formula>
    </cfRule>
  </conditionalFormatting>
  <conditionalFormatting sqref="B4:G5">
    <cfRule type="cellIs" priority="5" dxfId="54" operator="equal">
      <formula>0</formula>
    </cfRule>
  </conditionalFormatting>
  <conditionalFormatting sqref="B6:G7">
    <cfRule type="cellIs" priority="4" dxfId="54" operator="equal">
      <formula>0</formula>
    </cfRule>
  </conditionalFormatting>
  <conditionalFormatting sqref="B8:G47">
    <cfRule type="cellIs" priority="3" dxfId="54" operator="equal">
      <formula>0</formula>
    </cfRule>
  </conditionalFormatting>
  <conditionalFormatting sqref="B48:C60 E48:G60">
    <cfRule type="cellIs" priority="2" dxfId="54" operator="equal">
      <formula>0</formula>
    </cfRule>
  </conditionalFormatting>
  <conditionalFormatting sqref="D48:D60">
    <cfRule type="cellIs" priority="1" dxfId="54"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55" zoomScaleNormal="55" zoomScalePageLayoutView="0" workbookViewId="0" topLeftCell="A1">
      <selection activeCell="G36" sqref="G36"/>
    </sheetView>
  </sheetViews>
  <sheetFormatPr defaultColWidth="9.140625" defaultRowHeight="15"/>
  <cols>
    <col min="1" max="1" width="36.7109375" style="0" bestFit="1" customWidth="1"/>
    <col min="2" max="10" width="14.28125" style="0" customWidth="1"/>
  </cols>
  <sheetData>
    <row r="1" spans="1:10" ht="22.5" customHeight="1">
      <c r="A1" s="69" t="s">
        <v>0</v>
      </c>
      <c r="B1" s="70"/>
      <c r="C1" s="70"/>
      <c r="D1" s="70"/>
      <c r="E1" s="70"/>
      <c r="F1" s="70"/>
      <c r="G1" s="70"/>
      <c r="H1" s="70"/>
      <c r="I1" s="70"/>
      <c r="J1" s="71"/>
    </row>
    <row r="2" spans="1:10" ht="27" customHeight="1">
      <c r="A2" s="83" t="s">
        <v>1</v>
      </c>
      <c r="B2" s="74" t="s">
        <v>77</v>
      </c>
      <c r="C2" s="74"/>
      <c r="D2" s="74"/>
      <c r="E2" s="74" t="s">
        <v>78</v>
      </c>
      <c r="F2" s="74"/>
      <c r="G2" s="74"/>
      <c r="H2" s="75" t="s">
        <v>79</v>
      </c>
      <c r="I2" s="75"/>
      <c r="J2" s="76"/>
    </row>
    <row r="3" spans="1:10" ht="14.25">
      <c r="A3" s="84"/>
      <c r="B3" s="1" t="s">
        <v>2</v>
      </c>
      <c r="C3" s="1" t="s">
        <v>3</v>
      </c>
      <c r="D3" s="1" t="s">
        <v>4</v>
      </c>
      <c r="E3" s="1" t="s">
        <v>2</v>
      </c>
      <c r="F3" s="1" t="s">
        <v>3</v>
      </c>
      <c r="G3" s="1" t="s">
        <v>4</v>
      </c>
      <c r="H3" s="1" t="s">
        <v>2</v>
      </c>
      <c r="I3" s="1" t="s">
        <v>3</v>
      </c>
      <c r="J3" s="2" t="s">
        <v>4</v>
      </c>
    </row>
    <row r="4" spans="1:10" ht="14.25">
      <c r="A4" s="10" t="s">
        <v>5</v>
      </c>
      <c r="B4" s="3">
        <v>845</v>
      </c>
      <c r="C4" s="3">
        <v>1830</v>
      </c>
      <c r="D4" s="3">
        <f>B4+C4</f>
        <v>2675</v>
      </c>
      <c r="E4" s="3">
        <v>1129</v>
      </c>
      <c r="F4" s="3">
        <v>759</v>
      </c>
      <c r="G4" s="3">
        <f>E4+F4</f>
        <v>1888</v>
      </c>
      <c r="H4" s="4">
        <f aca="true" t="shared" si="0" ref="H4:J19">+_xlfn.IFERROR(((E4-B4)/B4)*100,0)</f>
        <v>33.6094674556213</v>
      </c>
      <c r="I4" s="4">
        <f t="shared" si="0"/>
        <v>-58.524590163934434</v>
      </c>
      <c r="J4" s="5">
        <f t="shared" si="0"/>
        <v>-29.42056074766355</v>
      </c>
    </row>
    <row r="5" spans="1:10" ht="14.25">
      <c r="A5" s="6" t="s">
        <v>67</v>
      </c>
      <c r="B5" s="7">
        <v>6744</v>
      </c>
      <c r="C5" s="7">
        <v>19715</v>
      </c>
      <c r="D5" s="7">
        <f>B5+C5</f>
        <v>26459</v>
      </c>
      <c r="E5" s="7">
        <v>9046</v>
      </c>
      <c r="F5" s="7">
        <v>29842</v>
      </c>
      <c r="G5" s="7">
        <f>E5+F5</f>
        <v>38888</v>
      </c>
      <c r="H5" s="8">
        <f t="shared" si="0"/>
        <v>34.134045077105576</v>
      </c>
      <c r="I5" s="8">
        <f t="shared" si="0"/>
        <v>51.36697945726604</v>
      </c>
      <c r="J5" s="9">
        <f t="shared" si="0"/>
        <v>46.97456442042405</v>
      </c>
    </row>
    <row r="6" spans="1:10" ht="14.25">
      <c r="A6" s="10" t="s">
        <v>51</v>
      </c>
      <c r="B6" s="3">
        <v>7181</v>
      </c>
      <c r="C6" s="3">
        <v>7887</v>
      </c>
      <c r="D6" s="3">
        <f aca="true" t="shared" si="1" ref="D6:D59">B6+C6</f>
        <v>15068</v>
      </c>
      <c r="E6" s="3">
        <v>8385</v>
      </c>
      <c r="F6" s="3">
        <v>9216</v>
      </c>
      <c r="G6" s="3">
        <f aca="true" t="shared" si="2" ref="G6:G59">E6+F6</f>
        <v>17601</v>
      </c>
      <c r="H6" s="36">
        <f>+_xlfn.IFERROR(((E6-B6)/B6)*100,0)</f>
        <v>16.766467065868262</v>
      </c>
      <c r="I6" s="4">
        <f t="shared" si="0"/>
        <v>16.85051350323317</v>
      </c>
      <c r="J6" s="5">
        <f t="shared" si="0"/>
        <v>16.81045925139368</v>
      </c>
    </row>
    <row r="7" spans="1:10" ht="14.25">
      <c r="A7" s="6" t="s">
        <v>6</v>
      </c>
      <c r="B7" s="7">
        <v>4092</v>
      </c>
      <c r="C7" s="7">
        <v>1262</v>
      </c>
      <c r="D7" s="7">
        <f t="shared" si="1"/>
        <v>5354</v>
      </c>
      <c r="E7" s="7">
        <v>5464</v>
      </c>
      <c r="F7" s="7">
        <v>1370</v>
      </c>
      <c r="G7" s="7">
        <f t="shared" si="2"/>
        <v>6834</v>
      </c>
      <c r="H7" s="8">
        <f aca="true" t="shared" si="3" ref="H7:J60">+_xlfn.IFERROR(((E7-B7)/B7)*100,0)</f>
        <v>33.5288367546432</v>
      </c>
      <c r="I7" s="8">
        <f t="shared" si="0"/>
        <v>8.55784469096672</v>
      </c>
      <c r="J7" s="9">
        <f t="shared" si="0"/>
        <v>27.64288382517744</v>
      </c>
    </row>
    <row r="8" spans="1:10" ht="14.25">
      <c r="A8" s="10" t="s">
        <v>7</v>
      </c>
      <c r="B8" s="3">
        <v>3185</v>
      </c>
      <c r="C8" s="3">
        <v>1042</v>
      </c>
      <c r="D8" s="3">
        <f t="shared" si="1"/>
        <v>4227</v>
      </c>
      <c r="E8" s="3">
        <v>3679</v>
      </c>
      <c r="F8" s="3">
        <v>1118</v>
      </c>
      <c r="G8" s="3">
        <f t="shared" si="2"/>
        <v>4797</v>
      </c>
      <c r="H8" s="4">
        <f t="shared" si="3"/>
        <v>15.510204081632653</v>
      </c>
      <c r="I8" s="4">
        <f t="shared" si="0"/>
        <v>7.293666026871401</v>
      </c>
      <c r="J8" s="5">
        <f t="shared" si="0"/>
        <v>13.484740951029098</v>
      </c>
    </row>
    <row r="9" spans="1:10" ht="14.25">
      <c r="A9" s="6" t="s">
        <v>8</v>
      </c>
      <c r="B9" s="7">
        <v>3737</v>
      </c>
      <c r="C9" s="7">
        <v>2447</v>
      </c>
      <c r="D9" s="7">
        <f t="shared" si="1"/>
        <v>6184</v>
      </c>
      <c r="E9" s="7">
        <v>4124</v>
      </c>
      <c r="F9" s="7">
        <v>3667</v>
      </c>
      <c r="G9" s="7">
        <f t="shared" si="2"/>
        <v>7791</v>
      </c>
      <c r="H9" s="8">
        <f t="shared" si="3"/>
        <v>10.355900454910357</v>
      </c>
      <c r="I9" s="8">
        <f t="shared" si="0"/>
        <v>49.856967715570086</v>
      </c>
      <c r="J9" s="9">
        <f t="shared" si="0"/>
        <v>25.98641655886158</v>
      </c>
    </row>
    <row r="10" spans="1:10" ht="14.25">
      <c r="A10" s="10" t="s">
        <v>52</v>
      </c>
      <c r="B10" s="3">
        <v>154</v>
      </c>
      <c r="C10" s="3">
        <v>60</v>
      </c>
      <c r="D10" s="3">
        <f t="shared" si="1"/>
        <v>214</v>
      </c>
      <c r="E10" s="3">
        <v>254</v>
      </c>
      <c r="F10" s="3">
        <v>59</v>
      </c>
      <c r="G10" s="3">
        <f t="shared" si="2"/>
        <v>313</v>
      </c>
      <c r="H10" s="4">
        <f t="shared" si="3"/>
        <v>64.93506493506493</v>
      </c>
      <c r="I10" s="4">
        <f t="shared" si="0"/>
        <v>-1.6666666666666667</v>
      </c>
      <c r="J10" s="5">
        <f t="shared" si="0"/>
        <v>46.26168224299065</v>
      </c>
    </row>
    <row r="11" spans="1:10" ht="14.25">
      <c r="A11" s="6" t="s">
        <v>9</v>
      </c>
      <c r="B11" s="7">
        <v>924</v>
      </c>
      <c r="C11" s="7">
        <v>20</v>
      </c>
      <c r="D11" s="7">
        <f t="shared" si="1"/>
        <v>944</v>
      </c>
      <c r="E11" s="7">
        <v>1274</v>
      </c>
      <c r="F11" s="7">
        <v>92</v>
      </c>
      <c r="G11" s="7">
        <f t="shared" si="2"/>
        <v>1366</v>
      </c>
      <c r="H11" s="8">
        <f t="shared" si="3"/>
        <v>37.878787878787875</v>
      </c>
      <c r="I11" s="8">
        <f t="shared" si="0"/>
        <v>360</v>
      </c>
      <c r="J11" s="9">
        <f t="shared" si="0"/>
        <v>44.70338983050847</v>
      </c>
    </row>
    <row r="12" spans="1:10" ht="14.25">
      <c r="A12" s="10" t="s">
        <v>10</v>
      </c>
      <c r="B12" s="3">
        <v>666</v>
      </c>
      <c r="C12" s="3">
        <v>53</v>
      </c>
      <c r="D12" s="3">
        <f t="shared" si="1"/>
        <v>719</v>
      </c>
      <c r="E12" s="3">
        <v>892</v>
      </c>
      <c r="F12" s="3">
        <v>57</v>
      </c>
      <c r="G12" s="3">
        <f t="shared" si="2"/>
        <v>949</v>
      </c>
      <c r="H12" s="4">
        <f t="shared" si="3"/>
        <v>33.933933933933936</v>
      </c>
      <c r="I12" s="4">
        <f t="shared" si="0"/>
        <v>7.547169811320755</v>
      </c>
      <c r="J12" s="5">
        <f t="shared" si="0"/>
        <v>31.98887343532684</v>
      </c>
    </row>
    <row r="13" spans="1:10" ht="14.25">
      <c r="A13" s="6" t="s">
        <v>11</v>
      </c>
      <c r="B13" s="7">
        <v>2318</v>
      </c>
      <c r="C13" s="7">
        <v>399</v>
      </c>
      <c r="D13" s="7">
        <f t="shared" si="1"/>
        <v>2717</v>
      </c>
      <c r="E13" s="7">
        <v>3125</v>
      </c>
      <c r="F13" s="7">
        <v>403</v>
      </c>
      <c r="G13" s="7">
        <f t="shared" si="2"/>
        <v>3528</v>
      </c>
      <c r="H13" s="8">
        <f t="shared" si="3"/>
        <v>34.81449525452977</v>
      </c>
      <c r="I13" s="8">
        <f t="shared" si="0"/>
        <v>1.0025062656641603</v>
      </c>
      <c r="J13" s="9">
        <f t="shared" si="0"/>
        <v>29.849098270150904</v>
      </c>
    </row>
    <row r="14" spans="1:10" ht="14.25">
      <c r="A14" s="10" t="s">
        <v>12</v>
      </c>
      <c r="B14" s="3">
        <v>1216</v>
      </c>
      <c r="C14" s="3">
        <v>171</v>
      </c>
      <c r="D14" s="3">
        <f t="shared" si="1"/>
        <v>1387</v>
      </c>
      <c r="E14" s="3">
        <v>1419</v>
      </c>
      <c r="F14" s="3">
        <v>245</v>
      </c>
      <c r="G14" s="3">
        <f t="shared" si="2"/>
        <v>1664</v>
      </c>
      <c r="H14" s="4">
        <f t="shared" si="3"/>
        <v>16.69407894736842</v>
      </c>
      <c r="I14" s="4">
        <f t="shared" si="0"/>
        <v>43.27485380116959</v>
      </c>
      <c r="J14" s="5">
        <f t="shared" si="0"/>
        <v>19.971160778658977</v>
      </c>
    </row>
    <row r="15" spans="1:10" ht="14.25">
      <c r="A15" s="6" t="s">
        <v>13</v>
      </c>
      <c r="B15" s="7">
        <v>606</v>
      </c>
      <c r="C15" s="7">
        <v>9</v>
      </c>
      <c r="D15" s="7">
        <f t="shared" si="1"/>
        <v>615</v>
      </c>
      <c r="E15" s="7">
        <v>675</v>
      </c>
      <c r="F15" s="7">
        <v>34</v>
      </c>
      <c r="G15" s="7">
        <f t="shared" si="2"/>
        <v>709</v>
      </c>
      <c r="H15" s="8">
        <f t="shared" si="3"/>
        <v>11.386138613861387</v>
      </c>
      <c r="I15" s="8">
        <f t="shared" si="0"/>
        <v>277.77777777777777</v>
      </c>
      <c r="J15" s="9">
        <f t="shared" si="0"/>
        <v>15.284552845528454</v>
      </c>
    </row>
    <row r="16" spans="1:10" ht="14.25">
      <c r="A16" s="10" t="s">
        <v>14</v>
      </c>
      <c r="B16" s="3">
        <v>1046</v>
      </c>
      <c r="C16" s="3">
        <v>136</v>
      </c>
      <c r="D16" s="3">
        <f t="shared" si="1"/>
        <v>1182</v>
      </c>
      <c r="E16" s="3">
        <v>1616</v>
      </c>
      <c r="F16" s="3">
        <v>164</v>
      </c>
      <c r="G16" s="3">
        <f t="shared" si="2"/>
        <v>1780</v>
      </c>
      <c r="H16" s="4">
        <f t="shared" si="3"/>
        <v>54.49330783938815</v>
      </c>
      <c r="I16" s="4">
        <f t="shared" si="0"/>
        <v>20.588235294117645</v>
      </c>
      <c r="J16" s="5">
        <f t="shared" si="0"/>
        <v>50.592216582064296</v>
      </c>
    </row>
    <row r="17" spans="1:10" ht="14.25">
      <c r="A17" s="6" t="s">
        <v>15</v>
      </c>
      <c r="B17" s="7">
        <v>100</v>
      </c>
      <c r="C17" s="7">
        <v>0</v>
      </c>
      <c r="D17" s="7">
        <f t="shared" si="1"/>
        <v>100</v>
      </c>
      <c r="E17" s="7">
        <v>160</v>
      </c>
      <c r="F17" s="7">
        <v>2</v>
      </c>
      <c r="G17" s="7">
        <f t="shared" si="2"/>
        <v>162</v>
      </c>
      <c r="H17" s="8">
        <f t="shared" si="3"/>
        <v>60</v>
      </c>
      <c r="I17" s="8">
        <f t="shared" si="0"/>
        <v>0</v>
      </c>
      <c r="J17" s="9">
        <f t="shared" si="0"/>
        <v>62</v>
      </c>
    </row>
    <row r="18" spans="1:10" ht="14.25">
      <c r="A18" s="10" t="s">
        <v>16</v>
      </c>
      <c r="B18" s="3">
        <v>80</v>
      </c>
      <c r="C18" s="3">
        <v>0</v>
      </c>
      <c r="D18" s="3">
        <f t="shared" si="1"/>
        <v>80</v>
      </c>
      <c r="E18" s="3">
        <v>168</v>
      </c>
      <c r="F18" s="3">
        <v>6</v>
      </c>
      <c r="G18" s="3">
        <f t="shared" si="2"/>
        <v>174</v>
      </c>
      <c r="H18" s="4">
        <f t="shared" si="3"/>
        <v>110.00000000000001</v>
      </c>
      <c r="I18" s="4">
        <f t="shared" si="0"/>
        <v>0</v>
      </c>
      <c r="J18" s="5">
        <f t="shared" si="0"/>
        <v>117.5</v>
      </c>
    </row>
    <row r="19" spans="1:10" ht="14.25">
      <c r="A19" s="6" t="s">
        <v>17</v>
      </c>
      <c r="B19" s="7">
        <v>52</v>
      </c>
      <c r="C19" s="7">
        <v>14</v>
      </c>
      <c r="D19" s="7">
        <f t="shared" si="1"/>
        <v>66</v>
      </c>
      <c r="E19" s="7">
        <v>87</v>
      </c>
      <c r="F19" s="7">
        <v>7</v>
      </c>
      <c r="G19" s="7">
        <f t="shared" si="2"/>
        <v>94</v>
      </c>
      <c r="H19" s="8">
        <f t="shared" si="3"/>
        <v>67.3076923076923</v>
      </c>
      <c r="I19" s="8">
        <f t="shared" si="0"/>
        <v>-50</v>
      </c>
      <c r="J19" s="9">
        <f t="shared" si="0"/>
        <v>42.42424242424242</v>
      </c>
    </row>
    <row r="20" spans="1:10" ht="14.25">
      <c r="A20" s="10" t="s">
        <v>53</v>
      </c>
      <c r="B20" s="3">
        <v>2298</v>
      </c>
      <c r="C20" s="3">
        <v>0</v>
      </c>
      <c r="D20" s="3">
        <f t="shared" si="1"/>
        <v>2298</v>
      </c>
      <c r="E20" s="3">
        <v>2646</v>
      </c>
      <c r="F20" s="3"/>
      <c r="G20" s="3">
        <f t="shared" si="2"/>
        <v>2646</v>
      </c>
      <c r="H20" s="4">
        <f t="shared" si="3"/>
        <v>15.143603133159269</v>
      </c>
      <c r="I20" s="4">
        <f t="shared" si="3"/>
        <v>0</v>
      </c>
      <c r="J20" s="5">
        <f t="shared" si="3"/>
        <v>15.143603133159269</v>
      </c>
    </row>
    <row r="21" spans="1:10" ht="14.25">
      <c r="A21" s="6" t="s">
        <v>18</v>
      </c>
      <c r="B21" s="7">
        <v>1952</v>
      </c>
      <c r="C21" s="7">
        <v>0</v>
      </c>
      <c r="D21" s="7">
        <f t="shared" si="1"/>
        <v>1952</v>
      </c>
      <c r="E21" s="7">
        <v>1374</v>
      </c>
      <c r="F21" s="7">
        <v>1</v>
      </c>
      <c r="G21" s="7">
        <f t="shared" si="2"/>
        <v>1375</v>
      </c>
      <c r="H21" s="8">
        <f t="shared" si="3"/>
        <v>-29.610655737704917</v>
      </c>
      <c r="I21" s="8">
        <f t="shared" si="3"/>
        <v>0</v>
      </c>
      <c r="J21" s="9">
        <f t="shared" si="3"/>
        <v>-29.559426229508194</v>
      </c>
    </row>
    <row r="22" spans="1:10" ht="14.25">
      <c r="A22" s="10" t="s">
        <v>19</v>
      </c>
      <c r="B22" s="3">
        <v>4</v>
      </c>
      <c r="C22" s="3">
        <v>0</v>
      </c>
      <c r="D22" s="3">
        <f t="shared" si="1"/>
        <v>4</v>
      </c>
      <c r="E22" s="3"/>
      <c r="F22" s="3"/>
      <c r="G22" s="3">
        <f t="shared" si="2"/>
        <v>0</v>
      </c>
      <c r="H22" s="4">
        <f t="shared" si="3"/>
        <v>-100</v>
      </c>
      <c r="I22" s="4">
        <f t="shared" si="3"/>
        <v>0</v>
      </c>
      <c r="J22" s="5">
        <f t="shared" si="3"/>
        <v>-100</v>
      </c>
    </row>
    <row r="23" spans="1:10" ht="14.25">
      <c r="A23" s="6" t="s">
        <v>20</v>
      </c>
      <c r="B23" s="7">
        <v>230</v>
      </c>
      <c r="C23" s="7">
        <v>0</v>
      </c>
      <c r="D23" s="7">
        <f t="shared" si="1"/>
        <v>230</v>
      </c>
      <c r="E23" s="7">
        <v>302</v>
      </c>
      <c r="F23" s="7">
        <v>6</v>
      </c>
      <c r="G23" s="7">
        <f t="shared" si="2"/>
        <v>308</v>
      </c>
      <c r="H23" s="8">
        <f t="shared" si="3"/>
        <v>31.30434782608696</v>
      </c>
      <c r="I23" s="8">
        <f t="shared" si="3"/>
        <v>0</v>
      </c>
      <c r="J23" s="9">
        <f t="shared" si="3"/>
        <v>33.91304347826087</v>
      </c>
    </row>
    <row r="24" spans="1:10" ht="14.25">
      <c r="A24" s="10" t="s">
        <v>21</v>
      </c>
      <c r="B24" s="3">
        <v>62</v>
      </c>
      <c r="C24" s="3">
        <v>0</v>
      </c>
      <c r="D24" s="3">
        <f t="shared" si="1"/>
        <v>62</v>
      </c>
      <c r="E24" s="3">
        <v>118</v>
      </c>
      <c r="F24" s="3">
        <v>0</v>
      </c>
      <c r="G24" s="3">
        <f t="shared" si="2"/>
        <v>118</v>
      </c>
      <c r="H24" s="4">
        <f t="shared" si="3"/>
        <v>90.32258064516128</v>
      </c>
      <c r="I24" s="4">
        <f t="shared" si="3"/>
        <v>0</v>
      </c>
      <c r="J24" s="5">
        <f t="shared" si="3"/>
        <v>90.32258064516128</v>
      </c>
    </row>
    <row r="25" spans="1:10" ht="14.25">
      <c r="A25" s="6" t="s">
        <v>22</v>
      </c>
      <c r="B25" s="7">
        <v>573</v>
      </c>
      <c r="C25" s="7">
        <v>6</v>
      </c>
      <c r="D25" s="7">
        <f t="shared" si="1"/>
        <v>579</v>
      </c>
      <c r="E25" s="7">
        <v>1089</v>
      </c>
      <c r="F25" s="7">
        <v>22</v>
      </c>
      <c r="G25" s="7">
        <f t="shared" si="2"/>
        <v>1111</v>
      </c>
      <c r="H25" s="8">
        <f t="shared" si="3"/>
        <v>90.0523560209424</v>
      </c>
      <c r="I25" s="8">
        <f t="shared" si="3"/>
        <v>266.66666666666663</v>
      </c>
      <c r="J25" s="9">
        <f t="shared" si="3"/>
        <v>91.8825561312608</v>
      </c>
    </row>
    <row r="26" spans="1:10" ht="14.25">
      <c r="A26" s="10" t="s">
        <v>23</v>
      </c>
      <c r="B26" s="3">
        <v>478</v>
      </c>
      <c r="C26" s="3">
        <v>0</v>
      </c>
      <c r="D26" s="3">
        <f t="shared" si="1"/>
        <v>478</v>
      </c>
      <c r="E26" s="3">
        <v>399</v>
      </c>
      <c r="F26" s="3">
        <v>5</v>
      </c>
      <c r="G26" s="3">
        <f t="shared" si="2"/>
        <v>404</v>
      </c>
      <c r="H26" s="4">
        <f t="shared" si="3"/>
        <v>-16.527196652719663</v>
      </c>
      <c r="I26" s="4">
        <f t="shared" si="3"/>
        <v>0</v>
      </c>
      <c r="J26" s="5">
        <f t="shared" si="3"/>
        <v>-15.481171548117153</v>
      </c>
    </row>
    <row r="27" spans="1:10" ht="14.25">
      <c r="A27" s="6" t="s">
        <v>24</v>
      </c>
      <c r="B27" s="7">
        <v>10</v>
      </c>
      <c r="C27" s="7">
        <v>0</v>
      </c>
      <c r="D27" s="7">
        <f t="shared" si="1"/>
        <v>10</v>
      </c>
      <c r="E27" s="7">
        <v>6</v>
      </c>
      <c r="F27" s="7"/>
      <c r="G27" s="7">
        <f t="shared" si="2"/>
        <v>6</v>
      </c>
      <c r="H27" s="8">
        <f t="shared" si="3"/>
        <v>-40</v>
      </c>
      <c r="I27" s="8">
        <f t="shared" si="3"/>
        <v>0</v>
      </c>
      <c r="J27" s="9">
        <f t="shared" si="3"/>
        <v>-40</v>
      </c>
    </row>
    <row r="28" spans="1:10" ht="14.25">
      <c r="A28" s="10" t="s">
        <v>25</v>
      </c>
      <c r="B28" s="3">
        <v>329</v>
      </c>
      <c r="C28" s="3">
        <v>14</v>
      </c>
      <c r="D28" s="3">
        <f t="shared" si="1"/>
        <v>343</v>
      </c>
      <c r="E28" s="3">
        <v>389</v>
      </c>
      <c r="F28" s="3">
        <v>19</v>
      </c>
      <c r="G28" s="3">
        <f t="shared" si="2"/>
        <v>408</v>
      </c>
      <c r="H28" s="4">
        <f t="shared" si="3"/>
        <v>18.237082066869302</v>
      </c>
      <c r="I28" s="4">
        <f t="shared" si="3"/>
        <v>35.714285714285715</v>
      </c>
      <c r="J28" s="5">
        <f t="shared" si="3"/>
        <v>18.950437317784257</v>
      </c>
    </row>
    <row r="29" spans="1:10" ht="14.25">
      <c r="A29" s="6" t="s">
        <v>26</v>
      </c>
      <c r="B29" s="7">
        <v>715</v>
      </c>
      <c r="C29" s="7">
        <v>28</v>
      </c>
      <c r="D29" s="7">
        <f t="shared" si="1"/>
        <v>743</v>
      </c>
      <c r="E29" s="7">
        <v>927</v>
      </c>
      <c r="F29" s="7">
        <v>65</v>
      </c>
      <c r="G29" s="7">
        <f t="shared" si="2"/>
        <v>992</v>
      </c>
      <c r="H29" s="8">
        <f t="shared" si="3"/>
        <v>29.65034965034965</v>
      </c>
      <c r="I29" s="8">
        <f t="shared" si="3"/>
        <v>132.14285714285714</v>
      </c>
      <c r="J29" s="9">
        <f t="shared" si="3"/>
        <v>33.51278600269179</v>
      </c>
    </row>
    <row r="30" spans="1:10" ht="14.25">
      <c r="A30" s="10" t="s">
        <v>27</v>
      </c>
      <c r="B30" s="3">
        <v>265</v>
      </c>
      <c r="C30" s="3">
        <v>5</v>
      </c>
      <c r="D30" s="3">
        <f t="shared" si="1"/>
        <v>270</v>
      </c>
      <c r="E30" s="3">
        <v>484</v>
      </c>
      <c r="F30" s="3">
        <v>21</v>
      </c>
      <c r="G30" s="3">
        <f t="shared" si="2"/>
        <v>505</v>
      </c>
      <c r="H30" s="4">
        <f t="shared" si="3"/>
        <v>82.64150943396227</v>
      </c>
      <c r="I30" s="4">
        <f t="shared" si="3"/>
        <v>320</v>
      </c>
      <c r="J30" s="5">
        <f t="shared" si="3"/>
        <v>87.03703703703704</v>
      </c>
    </row>
    <row r="31" spans="1:10" ht="14.25">
      <c r="A31" s="6" t="s">
        <v>72</v>
      </c>
      <c r="B31" s="7">
        <v>124</v>
      </c>
      <c r="C31" s="7">
        <v>14</v>
      </c>
      <c r="D31" s="7">
        <f t="shared" si="1"/>
        <v>138</v>
      </c>
      <c r="E31" s="7">
        <v>232</v>
      </c>
      <c r="F31" s="7">
        <v>2</v>
      </c>
      <c r="G31" s="7">
        <f t="shared" si="2"/>
        <v>234</v>
      </c>
      <c r="H31" s="37">
        <f t="shared" si="3"/>
        <v>87.09677419354838</v>
      </c>
      <c r="I31" s="8">
        <f t="shared" si="3"/>
        <v>-85.71428571428571</v>
      </c>
      <c r="J31" s="9">
        <f t="shared" si="3"/>
        <v>69.56521739130434</v>
      </c>
    </row>
    <row r="32" spans="1:10" ht="14.25">
      <c r="A32" s="10" t="s">
        <v>54</v>
      </c>
      <c r="B32" s="3">
        <v>143</v>
      </c>
      <c r="C32" s="3">
        <v>39</v>
      </c>
      <c r="D32" s="3">
        <f t="shared" si="1"/>
        <v>182</v>
      </c>
      <c r="E32" s="3">
        <v>143</v>
      </c>
      <c r="F32" s="3">
        <v>39</v>
      </c>
      <c r="G32" s="3">
        <f t="shared" si="2"/>
        <v>182</v>
      </c>
      <c r="H32" s="4">
        <f t="shared" si="3"/>
        <v>0</v>
      </c>
      <c r="I32" s="4">
        <f t="shared" si="3"/>
        <v>0</v>
      </c>
      <c r="J32" s="5">
        <f t="shared" si="3"/>
        <v>0</v>
      </c>
    </row>
    <row r="33" spans="1:10" ht="14.25">
      <c r="A33" s="6" t="s">
        <v>66</v>
      </c>
      <c r="B33" s="7">
        <v>17</v>
      </c>
      <c r="C33" s="7">
        <v>0</v>
      </c>
      <c r="D33" s="7">
        <f t="shared" si="1"/>
        <v>17</v>
      </c>
      <c r="E33" s="7">
        <v>121</v>
      </c>
      <c r="F33" s="7">
        <v>0</v>
      </c>
      <c r="G33" s="7">
        <f t="shared" si="2"/>
        <v>121</v>
      </c>
      <c r="H33" s="8">
        <f t="shared" si="3"/>
        <v>611.7647058823529</v>
      </c>
      <c r="I33" s="8">
        <f t="shared" si="3"/>
        <v>0</v>
      </c>
      <c r="J33" s="9">
        <f t="shared" si="3"/>
        <v>611.7647058823529</v>
      </c>
    </row>
    <row r="34" spans="1:10" ht="14.25">
      <c r="A34" s="10" t="s">
        <v>28</v>
      </c>
      <c r="B34" s="3">
        <v>592</v>
      </c>
      <c r="C34" s="3">
        <v>71</v>
      </c>
      <c r="D34" s="3">
        <f t="shared" si="1"/>
        <v>663</v>
      </c>
      <c r="E34" s="3">
        <v>617</v>
      </c>
      <c r="F34" s="3">
        <v>101</v>
      </c>
      <c r="G34" s="3">
        <f t="shared" si="2"/>
        <v>718</v>
      </c>
      <c r="H34" s="4">
        <f t="shared" si="3"/>
        <v>4.222972972972973</v>
      </c>
      <c r="I34" s="4">
        <f t="shared" si="3"/>
        <v>42.25352112676056</v>
      </c>
      <c r="J34" s="5">
        <f t="shared" si="3"/>
        <v>8.295625942684765</v>
      </c>
    </row>
    <row r="35" spans="1:10" ht="14.25">
      <c r="A35" s="6" t="s">
        <v>65</v>
      </c>
      <c r="B35" s="7">
        <v>140</v>
      </c>
      <c r="C35" s="7">
        <v>0</v>
      </c>
      <c r="D35" s="7">
        <f t="shared" si="1"/>
        <v>140</v>
      </c>
      <c r="E35" s="7">
        <v>318</v>
      </c>
      <c r="F35" s="7">
        <v>0</v>
      </c>
      <c r="G35" s="7">
        <f t="shared" si="2"/>
        <v>318</v>
      </c>
      <c r="H35" s="8">
        <f t="shared" si="3"/>
        <v>127.14285714285714</v>
      </c>
      <c r="I35" s="8">
        <f t="shared" si="3"/>
        <v>0</v>
      </c>
      <c r="J35" s="9">
        <f t="shared" si="3"/>
        <v>127.14285714285714</v>
      </c>
    </row>
    <row r="36" spans="1:10" ht="14.25">
      <c r="A36" s="10" t="s">
        <v>29</v>
      </c>
      <c r="B36" s="3">
        <v>1318</v>
      </c>
      <c r="C36" s="3">
        <v>1</v>
      </c>
      <c r="D36" s="3">
        <f t="shared" si="1"/>
        <v>1319</v>
      </c>
      <c r="E36" s="3">
        <v>1692</v>
      </c>
      <c r="F36" s="3">
        <v>3</v>
      </c>
      <c r="G36" s="3">
        <f t="shared" si="2"/>
        <v>1695</v>
      </c>
      <c r="H36" s="4">
        <f t="shared" si="3"/>
        <v>28.376327769347498</v>
      </c>
      <c r="I36" s="4">
        <f t="shared" si="3"/>
        <v>200</v>
      </c>
      <c r="J36" s="5">
        <f t="shared" si="3"/>
        <v>28.50644427596664</v>
      </c>
    </row>
    <row r="37" spans="1:10" ht="14.25">
      <c r="A37" s="6" t="s">
        <v>30</v>
      </c>
      <c r="B37" s="7">
        <v>92</v>
      </c>
      <c r="C37" s="7">
        <v>2</v>
      </c>
      <c r="D37" s="7">
        <f t="shared" si="1"/>
        <v>94</v>
      </c>
      <c r="E37" s="7">
        <v>135</v>
      </c>
      <c r="F37" s="7">
        <v>5</v>
      </c>
      <c r="G37" s="7">
        <f t="shared" si="2"/>
        <v>140</v>
      </c>
      <c r="H37" s="8">
        <f t="shared" si="3"/>
        <v>46.73913043478261</v>
      </c>
      <c r="I37" s="8">
        <f t="shared" si="3"/>
        <v>150</v>
      </c>
      <c r="J37" s="9">
        <f t="shared" si="3"/>
        <v>48.93617021276596</v>
      </c>
    </row>
    <row r="38" spans="1:10" ht="14.25">
      <c r="A38" s="10" t="s">
        <v>31</v>
      </c>
      <c r="B38" s="3">
        <v>344</v>
      </c>
      <c r="C38" s="3">
        <v>0</v>
      </c>
      <c r="D38" s="3">
        <f t="shared" si="1"/>
        <v>344</v>
      </c>
      <c r="E38" s="3">
        <v>348</v>
      </c>
      <c r="F38" s="3">
        <v>2</v>
      </c>
      <c r="G38" s="3">
        <f t="shared" si="2"/>
        <v>350</v>
      </c>
      <c r="H38" s="4">
        <f t="shared" si="3"/>
        <v>1.1627906976744187</v>
      </c>
      <c r="I38" s="4">
        <f t="shared" si="3"/>
        <v>0</v>
      </c>
      <c r="J38" s="5">
        <f t="shared" si="3"/>
        <v>1.744186046511628</v>
      </c>
    </row>
    <row r="39" spans="1:10" ht="14.25">
      <c r="A39" s="6" t="s">
        <v>32</v>
      </c>
      <c r="B39" s="7">
        <v>30</v>
      </c>
      <c r="C39" s="7">
        <v>0</v>
      </c>
      <c r="D39" s="7">
        <f t="shared" si="1"/>
        <v>30</v>
      </c>
      <c r="E39" s="7">
        <v>56</v>
      </c>
      <c r="F39" s="7">
        <v>0</v>
      </c>
      <c r="G39" s="7">
        <f t="shared" si="2"/>
        <v>56</v>
      </c>
      <c r="H39" s="8">
        <f t="shared" si="3"/>
        <v>86.66666666666667</v>
      </c>
      <c r="I39" s="8">
        <f t="shared" si="3"/>
        <v>0</v>
      </c>
      <c r="J39" s="9">
        <f t="shared" si="3"/>
        <v>86.66666666666667</v>
      </c>
    </row>
    <row r="40" spans="1:10" ht="14.25">
      <c r="A40" s="10" t="s">
        <v>33</v>
      </c>
      <c r="B40" s="3">
        <v>780</v>
      </c>
      <c r="C40" s="3">
        <v>237</v>
      </c>
      <c r="D40" s="3">
        <f t="shared" si="1"/>
        <v>1017</v>
      </c>
      <c r="E40" s="3">
        <v>1022</v>
      </c>
      <c r="F40" s="3">
        <v>217</v>
      </c>
      <c r="G40" s="3">
        <f t="shared" si="2"/>
        <v>1239</v>
      </c>
      <c r="H40" s="4">
        <f t="shared" si="3"/>
        <v>31.025641025641026</v>
      </c>
      <c r="I40" s="4">
        <f t="shared" si="3"/>
        <v>-8.438818565400844</v>
      </c>
      <c r="J40" s="5">
        <f t="shared" si="3"/>
        <v>21.828908554572273</v>
      </c>
    </row>
    <row r="41" spans="1:10" ht="409.5">
      <c r="A41" s="6" t="s">
        <v>34</v>
      </c>
      <c r="B41" s="7">
        <v>116</v>
      </c>
      <c r="C41" s="7">
        <v>0</v>
      </c>
      <c r="D41" s="7">
        <f t="shared" si="1"/>
        <v>116</v>
      </c>
      <c r="E41" s="7">
        <v>64</v>
      </c>
      <c r="F41" s="7">
        <v>3</v>
      </c>
      <c r="G41" s="7">
        <f t="shared" si="2"/>
        <v>67</v>
      </c>
      <c r="H41" s="8">
        <f t="shared" si="3"/>
        <v>-44.827586206896555</v>
      </c>
      <c r="I41" s="8">
        <f t="shared" si="3"/>
        <v>0</v>
      </c>
      <c r="J41" s="9">
        <f t="shared" si="3"/>
        <v>-42.241379310344826</v>
      </c>
    </row>
    <row r="42" spans="1:10" ht="409.5">
      <c r="A42" s="10" t="s">
        <v>35</v>
      </c>
      <c r="B42" s="3">
        <v>439</v>
      </c>
      <c r="C42" s="3">
        <v>53</v>
      </c>
      <c r="D42" s="3">
        <f t="shared" si="1"/>
        <v>492</v>
      </c>
      <c r="E42" s="3">
        <v>498</v>
      </c>
      <c r="F42" s="3">
        <v>82</v>
      </c>
      <c r="G42" s="3">
        <f t="shared" si="2"/>
        <v>580</v>
      </c>
      <c r="H42" s="4">
        <f t="shared" si="3"/>
        <v>13.439635535307518</v>
      </c>
      <c r="I42" s="4">
        <f t="shared" si="3"/>
        <v>54.71698113207547</v>
      </c>
      <c r="J42" s="5">
        <f t="shared" si="3"/>
        <v>17.88617886178862</v>
      </c>
    </row>
    <row r="43" spans="1:10" ht="409.5">
      <c r="A43" s="6" t="s">
        <v>36</v>
      </c>
      <c r="B43" s="7">
        <v>377</v>
      </c>
      <c r="C43" s="7">
        <v>1</v>
      </c>
      <c r="D43" s="7">
        <f t="shared" si="1"/>
        <v>378</v>
      </c>
      <c r="E43" s="7">
        <v>459</v>
      </c>
      <c r="F43" s="7">
        <v>7</v>
      </c>
      <c r="G43" s="7">
        <f t="shared" si="2"/>
        <v>466</v>
      </c>
      <c r="H43" s="8">
        <f t="shared" si="3"/>
        <v>21.750663129973475</v>
      </c>
      <c r="I43" s="8">
        <f t="shared" si="3"/>
        <v>600</v>
      </c>
      <c r="J43" s="9">
        <f t="shared" si="3"/>
        <v>23.28042328042328</v>
      </c>
    </row>
    <row r="44" spans="1:10" ht="409.5">
      <c r="A44" s="10" t="s">
        <v>74</v>
      </c>
      <c r="B44" s="3">
        <v>300</v>
      </c>
      <c r="C44" s="3">
        <v>0</v>
      </c>
      <c r="D44" s="3">
        <f t="shared" si="1"/>
        <v>300</v>
      </c>
      <c r="E44" s="3">
        <v>371</v>
      </c>
      <c r="F44" s="3">
        <v>0</v>
      </c>
      <c r="G44" s="3">
        <f t="shared" si="2"/>
        <v>371</v>
      </c>
      <c r="H44" s="4">
        <f t="shared" si="3"/>
        <v>23.666666666666668</v>
      </c>
      <c r="I44" s="4">
        <f t="shared" si="3"/>
        <v>0</v>
      </c>
      <c r="J44" s="5">
        <f t="shared" si="3"/>
        <v>23.666666666666668</v>
      </c>
    </row>
    <row r="45" spans="1:10" ht="409.5">
      <c r="A45" s="6" t="s">
        <v>68</v>
      </c>
      <c r="B45" s="7">
        <v>162</v>
      </c>
      <c r="C45" s="7">
        <v>0</v>
      </c>
      <c r="D45" s="7">
        <f t="shared" si="1"/>
        <v>162</v>
      </c>
      <c r="E45" s="7">
        <v>227</v>
      </c>
      <c r="F45" s="7">
        <v>1</v>
      </c>
      <c r="G45" s="7">
        <f t="shared" si="2"/>
        <v>228</v>
      </c>
      <c r="H45" s="8">
        <f t="shared" si="3"/>
        <v>40.123456790123456</v>
      </c>
      <c r="I45" s="8">
        <f t="shared" si="3"/>
        <v>0</v>
      </c>
      <c r="J45" s="9">
        <f t="shared" si="3"/>
        <v>40.74074074074074</v>
      </c>
    </row>
    <row r="46" spans="1:10" ht="409.5">
      <c r="A46" s="10" t="s">
        <v>37</v>
      </c>
      <c r="B46" s="3">
        <v>767</v>
      </c>
      <c r="C46" s="3">
        <v>2</v>
      </c>
      <c r="D46" s="3">
        <f t="shared" si="1"/>
        <v>769</v>
      </c>
      <c r="E46" s="3">
        <v>1029</v>
      </c>
      <c r="F46" s="3">
        <v>4</v>
      </c>
      <c r="G46" s="3">
        <f t="shared" si="2"/>
        <v>1033</v>
      </c>
      <c r="H46" s="4">
        <f t="shared" si="3"/>
        <v>34.15906127770534</v>
      </c>
      <c r="I46" s="4">
        <f t="shared" si="3"/>
        <v>100</v>
      </c>
      <c r="J46" s="5">
        <f t="shared" si="3"/>
        <v>34.33029908972692</v>
      </c>
    </row>
    <row r="47" spans="1:10" ht="409.5">
      <c r="A47" s="6" t="s">
        <v>38</v>
      </c>
      <c r="B47" s="7">
        <v>462</v>
      </c>
      <c r="C47" s="7">
        <v>2</v>
      </c>
      <c r="D47" s="7">
        <f t="shared" si="1"/>
        <v>464</v>
      </c>
      <c r="E47" s="7">
        <v>531</v>
      </c>
      <c r="F47" s="7">
        <v>10</v>
      </c>
      <c r="G47" s="7">
        <f t="shared" si="2"/>
        <v>541</v>
      </c>
      <c r="H47" s="8">
        <f t="shared" si="3"/>
        <v>14.935064935064934</v>
      </c>
      <c r="I47" s="8">
        <f t="shared" si="3"/>
        <v>400</v>
      </c>
      <c r="J47" s="9">
        <f t="shared" si="3"/>
        <v>16.594827586206897</v>
      </c>
    </row>
    <row r="48" spans="1:10" ht="409.5">
      <c r="A48" s="10" t="s">
        <v>73</v>
      </c>
      <c r="B48" s="3">
        <v>0</v>
      </c>
      <c r="C48" s="3">
        <v>0</v>
      </c>
      <c r="D48" s="3">
        <f>B48+C48</f>
        <v>0</v>
      </c>
      <c r="E48" s="3">
        <v>584</v>
      </c>
      <c r="F48" s="3">
        <v>10</v>
      </c>
      <c r="G48" s="3">
        <f>E48+F48</f>
        <v>594</v>
      </c>
      <c r="H48" s="4">
        <f t="shared" si="3"/>
        <v>0</v>
      </c>
      <c r="I48" s="4">
        <f t="shared" si="3"/>
        <v>0</v>
      </c>
      <c r="J48" s="5">
        <f t="shared" si="3"/>
        <v>0</v>
      </c>
    </row>
    <row r="49" spans="1:10" ht="409.5">
      <c r="A49" s="6" t="s">
        <v>39</v>
      </c>
      <c r="B49" s="7">
        <v>803</v>
      </c>
      <c r="C49" s="7">
        <v>99</v>
      </c>
      <c r="D49" s="7">
        <f t="shared" si="1"/>
        <v>902</v>
      </c>
      <c r="E49" s="7">
        <v>991</v>
      </c>
      <c r="F49" s="7">
        <v>90</v>
      </c>
      <c r="G49" s="7">
        <f t="shared" si="2"/>
        <v>1081</v>
      </c>
      <c r="H49" s="8">
        <f t="shared" si="3"/>
        <v>23.41220423412204</v>
      </c>
      <c r="I49" s="8">
        <f t="shared" si="3"/>
        <v>-9.090909090909092</v>
      </c>
      <c r="J49" s="9">
        <f t="shared" si="3"/>
        <v>19.844789356984478</v>
      </c>
    </row>
    <row r="50" spans="1:10" ht="409.5">
      <c r="A50" s="10" t="s">
        <v>40</v>
      </c>
      <c r="B50" s="3">
        <v>24</v>
      </c>
      <c r="C50" s="3">
        <v>0</v>
      </c>
      <c r="D50" s="3">
        <f t="shared" si="1"/>
        <v>24</v>
      </c>
      <c r="E50" s="3">
        <v>46</v>
      </c>
      <c r="F50" s="3">
        <v>0</v>
      </c>
      <c r="G50" s="3">
        <f t="shared" si="2"/>
        <v>46</v>
      </c>
      <c r="H50" s="4">
        <f t="shared" si="3"/>
        <v>91.66666666666666</v>
      </c>
      <c r="I50" s="4">
        <f t="shared" si="3"/>
        <v>0</v>
      </c>
      <c r="J50" s="5">
        <f t="shared" si="3"/>
        <v>91.66666666666666</v>
      </c>
    </row>
    <row r="51" spans="1:10" ht="409.5">
      <c r="A51" s="6" t="s">
        <v>41</v>
      </c>
      <c r="B51" s="7">
        <v>56</v>
      </c>
      <c r="C51" s="7">
        <v>0</v>
      </c>
      <c r="D51" s="7">
        <f t="shared" si="1"/>
        <v>56</v>
      </c>
      <c r="E51" s="7">
        <v>89</v>
      </c>
      <c r="F51" s="7">
        <v>0</v>
      </c>
      <c r="G51" s="7">
        <f t="shared" si="2"/>
        <v>89</v>
      </c>
      <c r="H51" s="8">
        <f t="shared" si="3"/>
        <v>58.92857142857143</v>
      </c>
      <c r="I51" s="8">
        <f t="shared" si="3"/>
        <v>0</v>
      </c>
      <c r="J51" s="9">
        <f t="shared" si="3"/>
        <v>58.92857142857143</v>
      </c>
    </row>
    <row r="52" spans="1:10" ht="409.5">
      <c r="A52" s="10" t="s">
        <v>42</v>
      </c>
      <c r="B52" s="3">
        <v>233</v>
      </c>
      <c r="C52" s="3">
        <v>7</v>
      </c>
      <c r="D52" s="3">
        <f t="shared" si="1"/>
        <v>240</v>
      </c>
      <c r="E52" s="3">
        <v>260</v>
      </c>
      <c r="F52" s="3">
        <v>6</v>
      </c>
      <c r="G52" s="3">
        <f t="shared" si="2"/>
        <v>266</v>
      </c>
      <c r="H52" s="4">
        <f t="shared" si="3"/>
        <v>11.587982832618025</v>
      </c>
      <c r="I52" s="4">
        <f>+_xlfn.IFERROR(((F52-C52)/C52)*100,0)</f>
        <v>-14.285714285714285</v>
      </c>
      <c r="J52" s="5">
        <f t="shared" si="3"/>
        <v>10.833333333333334</v>
      </c>
    </row>
    <row r="53" spans="1:10" ht="409.5">
      <c r="A53" s="6" t="s">
        <v>71</v>
      </c>
      <c r="B53" s="7">
        <v>321</v>
      </c>
      <c r="C53" s="7">
        <v>0</v>
      </c>
      <c r="D53" s="7">
        <f t="shared" si="1"/>
        <v>321</v>
      </c>
      <c r="E53" s="7">
        <v>587</v>
      </c>
      <c r="F53" s="7">
        <v>25</v>
      </c>
      <c r="G53" s="7">
        <f t="shared" si="2"/>
        <v>612</v>
      </c>
      <c r="H53" s="8">
        <f t="shared" si="3"/>
        <v>82.86604361370716</v>
      </c>
      <c r="I53" s="8">
        <f t="shared" si="3"/>
        <v>0</v>
      </c>
      <c r="J53" s="9">
        <f t="shared" si="3"/>
        <v>90.65420560747664</v>
      </c>
    </row>
    <row r="54" spans="1:10" ht="409.5">
      <c r="A54" s="10" t="s">
        <v>43</v>
      </c>
      <c r="B54" s="3">
        <v>308</v>
      </c>
      <c r="C54" s="3">
        <v>0</v>
      </c>
      <c r="D54" s="3">
        <f t="shared" si="1"/>
        <v>308</v>
      </c>
      <c r="E54" s="3">
        <v>596</v>
      </c>
      <c r="F54" s="3"/>
      <c r="G54" s="3">
        <f t="shared" si="2"/>
        <v>596</v>
      </c>
      <c r="H54" s="4">
        <f t="shared" si="3"/>
        <v>93.5064935064935</v>
      </c>
      <c r="I54" s="4">
        <f t="shared" si="3"/>
        <v>0</v>
      </c>
      <c r="J54" s="5">
        <f t="shared" si="3"/>
        <v>93.5064935064935</v>
      </c>
    </row>
    <row r="55" spans="1:10" ht="409.5">
      <c r="A55" s="6" t="s">
        <v>69</v>
      </c>
      <c r="B55" s="7">
        <v>1377</v>
      </c>
      <c r="C55" s="7">
        <v>25</v>
      </c>
      <c r="D55" s="7">
        <f t="shared" si="1"/>
        <v>1402</v>
      </c>
      <c r="E55" s="7">
        <v>1488</v>
      </c>
      <c r="F55" s="7">
        <v>42</v>
      </c>
      <c r="G55" s="7">
        <f t="shared" si="2"/>
        <v>1530</v>
      </c>
      <c r="H55" s="8">
        <f t="shared" si="3"/>
        <v>8.061002178649238</v>
      </c>
      <c r="I55" s="8">
        <f t="shared" si="3"/>
        <v>68</v>
      </c>
      <c r="J55" s="9">
        <f t="shared" si="3"/>
        <v>9.12981455064194</v>
      </c>
    </row>
    <row r="56" spans="1:10" ht="409.5">
      <c r="A56" s="10" t="s">
        <v>44</v>
      </c>
      <c r="B56" s="3">
        <v>0</v>
      </c>
      <c r="C56" s="3">
        <v>0</v>
      </c>
      <c r="D56" s="3">
        <f t="shared" si="1"/>
        <v>0</v>
      </c>
      <c r="E56" s="3">
        <v>99</v>
      </c>
      <c r="F56" s="3">
        <v>3</v>
      </c>
      <c r="G56" s="3">
        <f t="shared" si="2"/>
        <v>102</v>
      </c>
      <c r="H56" s="4">
        <f t="shared" si="3"/>
        <v>0</v>
      </c>
      <c r="I56" s="4">
        <f t="shared" si="3"/>
        <v>0</v>
      </c>
      <c r="J56" s="5">
        <f t="shared" si="3"/>
        <v>0</v>
      </c>
    </row>
    <row r="57" spans="1:10" ht="409.5">
      <c r="A57" s="6" t="s">
        <v>45</v>
      </c>
      <c r="B57" s="7">
        <v>0</v>
      </c>
      <c r="C57" s="7">
        <v>0</v>
      </c>
      <c r="D57" s="7">
        <f t="shared" si="1"/>
        <v>0</v>
      </c>
      <c r="E57" s="7">
        <v>270</v>
      </c>
      <c r="F57" s="7"/>
      <c r="G57" s="7">
        <f t="shared" si="2"/>
        <v>270</v>
      </c>
      <c r="H57" s="8">
        <f t="shared" si="3"/>
        <v>0</v>
      </c>
      <c r="I57" s="8">
        <f t="shared" si="3"/>
        <v>0</v>
      </c>
      <c r="J57" s="9">
        <f t="shared" si="3"/>
        <v>0</v>
      </c>
    </row>
    <row r="58" spans="1:10" ht="409.5">
      <c r="A58" s="10" t="s">
        <v>46</v>
      </c>
      <c r="B58" s="3">
        <v>963</v>
      </c>
      <c r="C58" s="3">
        <v>7</v>
      </c>
      <c r="D58" s="3">
        <f t="shared" si="1"/>
        <v>970</v>
      </c>
      <c r="E58" s="3">
        <v>1609</v>
      </c>
      <c r="F58" s="3">
        <v>4</v>
      </c>
      <c r="G58" s="3">
        <f t="shared" si="2"/>
        <v>1613</v>
      </c>
      <c r="H58" s="4">
        <f t="shared" si="3"/>
        <v>67.08203530633438</v>
      </c>
      <c r="I58" s="4">
        <f t="shared" si="3"/>
        <v>-42.857142857142854</v>
      </c>
      <c r="J58" s="5">
        <f t="shared" si="3"/>
        <v>66.28865979381443</v>
      </c>
    </row>
    <row r="59" spans="1:10" ht="409.5">
      <c r="A59" s="6" t="s">
        <v>55</v>
      </c>
      <c r="B59" s="7">
        <v>48</v>
      </c>
      <c r="C59" s="7">
        <v>0</v>
      </c>
      <c r="D59" s="7">
        <f t="shared" si="1"/>
        <v>48</v>
      </c>
      <c r="E59" s="7">
        <v>73</v>
      </c>
      <c r="F59" s="7">
        <v>9</v>
      </c>
      <c r="G59" s="7">
        <f t="shared" si="2"/>
        <v>82</v>
      </c>
      <c r="H59" s="8">
        <f t="shared" si="3"/>
        <v>52.083333333333336</v>
      </c>
      <c r="I59" s="8">
        <f t="shared" si="3"/>
        <v>0</v>
      </c>
      <c r="J59" s="9">
        <f t="shared" si="3"/>
        <v>70.83333333333334</v>
      </c>
    </row>
    <row r="60" spans="1:10" ht="409.5">
      <c r="A60" s="10" t="s">
        <v>56</v>
      </c>
      <c r="B60" s="3">
        <v>27</v>
      </c>
      <c r="C60" s="3">
        <v>25</v>
      </c>
      <c r="D60" s="3">
        <f>B60+C60</f>
        <v>52</v>
      </c>
      <c r="E60" s="3">
        <v>38</v>
      </c>
      <c r="F60" s="3">
        <v>33</v>
      </c>
      <c r="G60" s="3">
        <f>E60+F60</f>
        <v>71</v>
      </c>
      <c r="H60" s="4">
        <f t="shared" si="3"/>
        <v>40.74074074074074</v>
      </c>
      <c r="I60" s="4">
        <f t="shared" si="3"/>
        <v>32</v>
      </c>
      <c r="J60" s="5">
        <f t="shared" si="3"/>
        <v>36.53846153846153</v>
      </c>
    </row>
    <row r="61" spans="1:11" ht="409.5">
      <c r="A61" s="11" t="s">
        <v>47</v>
      </c>
      <c r="B61" s="12">
        <f aca="true" t="shared" si="4" ref="B61:G61">B62-SUM(B6+B10+B20+B32+B59+B60+B5)</f>
        <v>33630</v>
      </c>
      <c r="C61" s="12">
        <f t="shared" si="4"/>
        <v>7957</v>
      </c>
      <c r="D61" s="12">
        <f t="shared" si="4"/>
        <v>41587</v>
      </c>
      <c r="E61" s="12">
        <f t="shared" si="4"/>
        <v>43239</v>
      </c>
      <c r="F61" s="12">
        <f t="shared" si="4"/>
        <v>8680</v>
      </c>
      <c r="G61" s="12">
        <f t="shared" si="4"/>
        <v>51919</v>
      </c>
      <c r="H61" s="13">
        <f aca="true" t="shared" si="5" ref="H61:J62">+_xlfn.IFERROR(((E61-B61)/B61)*100,0)</f>
        <v>28.572702943800177</v>
      </c>
      <c r="I61" s="13">
        <f t="shared" si="5"/>
        <v>9.086339072514766</v>
      </c>
      <c r="J61" s="31">
        <f t="shared" si="5"/>
        <v>24.844302306009087</v>
      </c>
      <c r="K61" s="32"/>
    </row>
    <row r="62" spans="1:10" ht="409.5">
      <c r="A62" s="14" t="s">
        <v>48</v>
      </c>
      <c r="B62" s="15">
        <f aca="true" t="shared" si="6" ref="B62:G62">SUM(B4:B60)</f>
        <v>50225</v>
      </c>
      <c r="C62" s="15">
        <f t="shared" si="6"/>
        <v>35683</v>
      </c>
      <c r="D62" s="15">
        <f t="shared" si="6"/>
        <v>85908</v>
      </c>
      <c r="E62" s="15">
        <f t="shared" si="6"/>
        <v>63824</v>
      </c>
      <c r="F62" s="15">
        <f t="shared" si="6"/>
        <v>47878</v>
      </c>
      <c r="G62" s="15">
        <f t="shared" si="6"/>
        <v>111702</v>
      </c>
      <c r="H62" s="16">
        <f t="shared" si="5"/>
        <v>27.076157292185165</v>
      </c>
      <c r="I62" s="16">
        <f t="shared" si="5"/>
        <v>34.175938121794694</v>
      </c>
      <c r="J62" s="17">
        <f t="shared" si="5"/>
        <v>30.025143176421288</v>
      </c>
    </row>
    <row r="63" spans="1:10" ht="409.5">
      <c r="A63" s="38" t="s">
        <v>49</v>
      </c>
      <c r="B63" s="18"/>
      <c r="C63" s="18"/>
      <c r="D63" s="39">
        <v>26063</v>
      </c>
      <c r="E63" s="18"/>
      <c r="F63" s="18"/>
      <c r="G63" s="39">
        <v>35341</v>
      </c>
      <c r="H63" s="40"/>
      <c r="I63" s="40"/>
      <c r="J63" s="41">
        <f>+_xlfn.IFERROR(((G63-D63)/D63)*100,0)</f>
        <v>35.59835782526954</v>
      </c>
    </row>
    <row r="64" spans="1:10" ht="409.5">
      <c r="A64" s="14" t="s">
        <v>50</v>
      </c>
      <c r="B64" s="15"/>
      <c r="C64" s="15"/>
      <c r="D64" s="15">
        <f>+D62+D63</f>
        <v>111971</v>
      </c>
      <c r="E64" s="15"/>
      <c r="F64" s="15"/>
      <c r="G64" s="15">
        <f>+G62+G63</f>
        <v>147043</v>
      </c>
      <c r="H64" s="42"/>
      <c r="I64" s="42"/>
      <c r="J64" s="43">
        <f>+_xlfn.IFERROR(((G64-D64)/D64)*100,0)</f>
        <v>31.322395977529897</v>
      </c>
    </row>
    <row r="65" spans="1:10" ht="409.5">
      <c r="A65" s="77"/>
      <c r="B65" s="78"/>
      <c r="C65" s="78"/>
      <c r="D65" s="78"/>
      <c r="E65" s="78"/>
      <c r="F65" s="78"/>
      <c r="G65" s="78"/>
      <c r="H65" s="78"/>
      <c r="I65" s="78"/>
      <c r="J65" s="79"/>
    </row>
    <row r="66" spans="1:10" ht="15" thickBot="1">
      <c r="A66" s="80"/>
      <c r="B66" s="81"/>
      <c r="C66" s="81"/>
      <c r="D66" s="81"/>
      <c r="E66" s="81"/>
      <c r="F66" s="81"/>
      <c r="G66" s="81"/>
      <c r="H66" s="81"/>
      <c r="I66" s="81"/>
      <c r="J66" s="82"/>
    </row>
    <row r="67" spans="1:10" ht="48.75" customHeight="1">
      <c r="A67" s="68" t="s">
        <v>70</v>
      </c>
      <c r="B67" s="68"/>
      <c r="C67" s="68"/>
      <c r="D67" s="68"/>
      <c r="E67" s="68"/>
      <c r="F67" s="68"/>
      <c r="G67" s="68"/>
      <c r="H67" s="68"/>
      <c r="I67" s="68"/>
      <c r="J67" s="68"/>
    </row>
    <row r="68" ht="409.5">
      <c r="A68" s="35"/>
    </row>
    <row r="69" spans="8:10" ht="409.5">
      <c r="H69" s="34"/>
      <c r="I69" s="34"/>
      <c r="J69" s="34"/>
    </row>
    <row r="70" spans="8:10" ht="409.5">
      <c r="H70" s="34"/>
      <c r="I70" s="34"/>
      <c r="J70" s="34"/>
    </row>
    <row r="71" spans="8:10" ht="409.5">
      <c r="H71" s="34"/>
      <c r="I71" s="34"/>
      <c r="J71" s="34"/>
    </row>
    <row r="72" spans="8:10" ht="409.5">
      <c r="H72" s="34"/>
      <c r="I72" s="34"/>
      <c r="J72" s="34"/>
    </row>
  </sheetData>
  <sheetProtection/>
  <mergeCells count="8">
    <mergeCell ref="A65:J65"/>
    <mergeCell ref="A66:J66"/>
    <mergeCell ref="A67:J67"/>
    <mergeCell ref="A1:J1"/>
    <mergeCell ref="A2:A3"/>
    <mergeCell ref="B2:D2"/>
    <mergeCell ref="E2:G2"/>
    <mergeCell ref="H2:J2"/>
  </mergeCells>
  <conditionalFormatting sqref="H49:J60">
    <cfRule type="cellIs" priority="15" dxfId="54" operator="equal">
      <formula>0</formula>
    </cfRule>
  </conditionalFormatting>
  <conditionalFormatting sqref="H48:J48">
    <cfRule type="cellIs" priority="11" dxfId="54" operator="equal">
      <formula>0</formula>
    </cfRule>
  </conditionalFormatting>
  <conditionalFormatting sqref="H4:J5">
    <cfRule type="cellIs" priority="24" dxfId="54" operator="equal">
      <formula>0</formula>
    </cfRule>
  </conditionalFormatting>
  <conditionalFormatting sqref="H6:J7">
    <cfRule type="cellIs" priority="22" dxfId="54" operator="equal">
      <formula>0</formula>
    </cfRule>
  </conditionalFormatting>
  <conditionalFormatting sqref="H8:J47">
    <cfRule type="cellIs" priority="20" dxfId="54" operator="equal">
      <formula>0</formula>
    </cfRule>
  </conditionalFormatting>
  <conditionalFormatting sqref="D6:D7">
    <cfRule type="cellIs" priority="6" dxfId="54" operator="equal">
      <formula>0</formula>
    </cfRule>
  </conditionalFormatting>
  <conditionalFormatting sqref="D4:D5">
    <cfRule type="cellIs" priority="7" dxfId="54" operator="equal">
      <formula>0</formula>
    </cfRule>
  </conditionalFormatting>
  <conditionalFormatting sqref="D8:D47">
    <cfRule type="cellIs" priority="5" dxfId="54" operator="equal">
      <formula>0</formula>
    </cfRule>
  </conditionalFormatting>
  <conditionalFormatting sqref="B48:C60 E49:G60">
    <cfRule type="cellIs" priority="4" dxfId="54" operator="equal">
      <formula>0</formula>
    </cfRule>
  </conditionalFormatting>
  <conditionalFormatting sqref="D48:D60">
    <cfRule type="cellIs" priority="3" dxfId="54" operator="equal">
      <formula>0</formula>
    </cfRule>
  </conditionalFormatting>
  <conditionalFormatting sqref="G48">
    <cfRule type="cellIs" priority="1" dxfId="54" operator="equal">
      <formula>0</formula>
    </cfRule>
  </conditionalFormatting>
  <conditionalFormatting sqref="B4:C5 E4:G5">
    <cfRule type="cellIs" priority="10" dxfId="54" operator="equal">
      <formula>0</formula>
    </cfRule>
  </conditionalFormatting>
  <conditionalFormatting sqref="B6:C7 E6:G7">
    <cfRule type="cellIs" priority="9" dxfId="54" operator="equal">
      <formula>0</formula>
    </cfRule>
  </conditionalFormatting>
  <conditionalFormatting sqref="B8:C47 E8:G47">
    <cfRule type="cellIs" priority="8" dxfId="54" operator="equal">
      <formula>0</formula>
    </cfRule>
  </conditionalFormatting>
  <conditionalFormatting sqref="E48:F48">
    <cfRule type="cellIs" priority="2" dxfId="54"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55" zoomScaleNormal="55" zoomScalePageLayoutView="0" workbookViewId="0" topLeftCell="A1">
      <selection activeCell="D11" sqref="D11"/>
    </sheetView>
  </sheetViews>
  <sheetFormatPr defaultColWidth="9.140625" defaultRowHeight="15"/>
  <cols>
    <col min="1" max="1" width="34.00390625" style="0" bestFit="1" customWidth="1"/>
    <col min="2" max="10" width="14.28125" style="0" customWidth="1"/>
  </cols>
  <sheetData>
    <row r="1" spans="1:10" ht="24.75" customHeight="1">
      <c r="A1" s="69" t="s">
        <v>62</v>
      </c>
      <c r="B1" s="70"/>
      <c r="C1" s="70"/>
      <c r="D1" s="70"/>
      <c r="E1" s="70"/>
      <c r="F1" s="70"/>
      <c r="G1" s="70"/>
      <c r="H1" s="70"/>
      <c r="I1" s="70"/>
      <c r="J1" s="71"/>
    </row>
    <row r="2" spans="1:10" ht="27" customHeight="1">
      <c r="A2" s="72" t="s">
        <v>1</v>
      </c>
      <c r="B2" s="74" t="s">
        <v>77</v>
      </c>
      <c r="C2" s="74"/>
      <c r="D2" s="74"/>
      <c r="E2" s="74" t="s">
        <v>78</v>
      </c>
      <c r="F2" s="74"/>
      <c r="G2" s="74"/>
      <c r="H2" s="75" t="s">
        <v>79</v>
      </c>
      <c r="I2" s="75"/>
      <c r="J2" s="76"/>
    </row>
    <row r="3" spans="1:10" ht="14.25">
      <c r="A3" s="73"/>
      <c r="B3" s="1" t="s">
        <v>2</v>
      </c>
      <c r="C3" s="1" t="s">
        <v>3</v>
      </c>
      <c r="D3" s="1" t="s">
        <v>4</v>
      </c>
      <c r="E3" s="1" t="s">
        <v>2</v>
      </c>
      <c r="F3" s="1" t="s">
        <v>3</v>
      </c>
      <c r="G3" s="1" t="s">
        <v>4</v>
      </c>
      <c r="H3" s="1" t="s">
        <v>2</v>
      </c>
      <c r="I3" s="1" t="s">
        <v>3</v>
      </c>
      <c r="J3" s="2" t="s">
        <v>4</v>
      </c>
    </row>
    <row r="4" spans="1:10" ht="14.25">
      <c r="A4" s="10" t="s">
        <v>5</v>
      </c>
      <c r="B4" s="3">
        <v>7</v>
      </c>
      <c r="C4" s="3">
        <v>1125</v>
      </c>
      <c r="D4" s="3">
        <f>B4+C4</f>
        <v>1132</v>
      </c>
      <c r="E4" s="3">
        <v>0</v>
      </c>
      <c r="F4" s="3">
        <v>0</v>
      </c>
      <c r="G4" s="3">
        <f>E4+F4</f>
        <v>0</v>
      </c>
      <c r="H4" s="4">
        <f aca="true" t="shared" si="0" ref="H4:J19">+_xlfn.IFERROR(((E4-B4)/B4)*100,)</f>
        <v>-100</v>
      </c>
      <c r="I4" s="4">
        <f t="shared" si="0"/>
        <v>-100</v>
      </c>
      <c r="J4" s="51">
        <f t="shared" si="0"/>
        <v>-100</v>
      </c>
    </row>
    <row r="5" spans="1:10" ht="14.25">
      <c r="A5" s="6" t="s">
        <v>67</v>
      </c>
      <c r="B5" s="7">
        <v>6625</v>
      </c>
      <c r="C5" s="7">
        <v>19576</v>
      </c>
      <c r="D5" s="7">
        <f>B5+C5</f>
        <v>26201</v>
      </c>
      <c r="E5" s="7">
        <v>8740</v>
      </c>
      <c r="F5" s="7">
        <v>29252</v>
      </c>
      <c r="G5" s="7">
        <f>E5+F5</f>
        <v>37992</v>
      </c>
      <c r="H5" s="8">
        <f t="shared" si="0"/>
        <v>31.924528301886788</v>
      </c>
      <c r="I5" s="8">
        <f t="shared" si="0"/>
        <v>49.42787086228034</v>
      </c>
      <c r="J5" s="9">
        <f t="shared" si="0"/>
        <v>45.00209915652074</v>
      </c>
    </row>
    <row r="6" spans="1:10" ht="14.25">
      <c r="A6" s="10" t="s">
        <v>51</v>
      </c>
      <c r="B6" s="3">
        <v>7030</v>
      </c>
      <c r="C6" s="3">
        <v>7760</v>
      </c>
      <c r="D6" s="3">
        <f aca="true" t="shared" si="1" ref="D6:D60">B6+C6</f>
        <v>14790</v>
      </c>
      <c r="E6" s="3">
        <v>8182</v>
      </c>
      <c r="F6" s="3">
        <v>9033</v>
      </c>
      <c r="G6" s="3">
        <f aca="true" t="shared" si="2" ref="G6:G60">E6+F6</f>
        <v>17215</v>
      </c>
      <c r="H6" s="52">
        <f t="shared" si="0"/>
        <v>16.386913229018493</v>
      </c>
      <c r="I6" s="4">
        <f t="shared" si="0"/>
        <v>16.40463917525773</v>
      </c>
      <c r="J6" s="5">
        <f t="shared" si="0"/>
        <v>16.39621365787694</v>
      </c>
    </row>
    <row r="7" spans="1:10" ht="14.25">
      <c r="A7" s="6" t="s">
        <v>6</v>
      </c>
      <c r="B7" s="7">
        <v>3554</v>
      </c>
      <c r="C7" s="7">
        <v>1075</v>
      </c>
      <c r="D7" s="7">
        <f t="shared" si="1"/>
        <v>4629</v>
      </c>
      <c r="E7" s="7">
        <v>4939</v>
      </c>
      <c r="F7" s="7">
        <v>1160</v>
      </c>
      <c r="G7" s="7">
        <f t="shared" si="2"/>
        <v>6099</v>
      </c>
      <c r="H7" s="8">
        <f t="shared" si="0"/>
        <v>38.97017445132246</v>
      </c>
      <c r="I7" s="8">
        <f t="shared" si="0"/>
        <v>7.906976744186046</v>
      </c>
      <c r="J7" s="9">
        <f t="shared" si="0"/>
        <v>31.756318859364875</v>
      </c>
    </row>
    <row r="8" spans="1:10" ht="14.25">
      <c r="A8" s="10" t="s">
        <v>7</v>
      </c>
      <c r="B8" s="3">
        <v>2900</v>
      </c>
      <c r="C8" s="3">
        <v>976</v>
      </c>
      <c r="D8" s="3">
        <f t="shared" si="1"/>
        <v>3876</v>
      </c>
      <c r="E8" s="3">
        <v>3260</v>
      </c>
      <c r="F8" s="3">
        <v>1068</v>
      </c>
      <c r="G8" s="3">
        <f t="shared" si="2"/>
        <v>4328</v>
      </c>
      <c r="H8" s="4">
        <f t="shared" si="0"/>
        <v>12.413793103448276</v>
      </c>
      <c r="I8" s="4">
        <f t="shared" si="0"/>
        <v>9.426229508196721</v>
      </c>
      <c r="J8" s="5">
        <f t="shared" si="0"/>
        <v>11.661506707946337</v>
      </c>
    </row>
    <row r="9" spans="1:10" ht="14.25">
      <c r="A9" s="6" t="s">
        <v>8</v>
      </c>
      <c r="B9" s="7">
        <v>2591</v>
      </c>
      <c r="C9" s="7">
        <v>2331</v>
      </c>
      <c r="D9" s="7">
        <f t="shared" si="1"/>
        <v>4922</v>
      </c>
      <c r="E9" s="7">
        <v>2947</v>
      </c>
      <c r="F9" s="7">
        <v>3476</v>
      </c>
      <c r="G9" s="7">
        <f t="shared" si="2"/>
        <v>6423</v>
      </c>
      <c r="H9" s="8">
        <f t="shared" si="0"/>
        <v>13.739868776534156</v>
      </c>
      <c r="I9" s="8">
        <f t="shared" si="0"/>
        <v>49.12054912054912</v>
      </c>
      <c r="J9" s="9">
        <f t="shared" si="0"/>
        <v>30.49573344169037</v>
      </c>
    </row>
    <row r="10" spans="1:10" ht="14.25">
      <c r="A10" s="10" t="s">
        <v>52</v>
      </c>
      <c r="B10" s="3">
        <v>150</v>
      </c>
      <c r="C10" s="3">
        <v>58</v>
      </c>
      <c r="D10" s="3">
        <f t="shared" si="1"/>
        <v>208</v>
      </c>
      <c r="E10" s="3">
        <v>246</v>
      </c>
      <c r="F10" s="3">
        <v>55</v>
      </c>
      <c r="G10" s="3">
        <f t="shared" si="2"/>
        <v>301</v>
      </c>
      <c r="H10" s="4">
        <f t="shared" si="0"/>
        <v>64</v>
      </c>
      <c r="I10" s="4">
        <f t="shared" si="0"/>
        <v>-5.172413793103448</v>
      </c>
      <c r="J10" s="5">
        <f t="shared" si="0"/>
        <v>44.71153846153847</v>
      </c>
    </row>
    <row r="11" spans="1:10" ht="14.25">
      <c r="A11" s="6" t="s">
        <v>9</v>
      </c>
      <c r="B11" s="7">
        <v>419</v>
      </c>
      <c r="C11" s="7">
        <v>4</v>
      </c>
      <c r="D11" s="7">
        <f t="shared" si="1"/>
        <v>423</v>
      </c>
      <c r="E11" s="7">
        <v>489</v>
      </c>
      <c r="F11" s="7">
        <v>61</v>
      </c>
      <c r="G11" s="7">
        <f t="shared" si="2"/>
        <v>550</v>
      </c>
      <c r="H11" s="8">
        <f t="shared" si="0"/>
        <v>16.706443914081145</v>
      </c>
      <c r="I11" s="8">
        <f t="shared" si="0"/>
        <v>1425</v>
      </c>
      <c r="J11" s="9">
        <f t="shared" si="0"/>
        <v>30.023640661938533</v>
      </c>
    </row>
    <row r="12" spans="1:10" ht="14.25">
      <c r="A12" s="10" t="s">
        <v>10</v>
      </c>
      <c r="B12" s="3">
        <v>524</v>
      </c>
      <c r="C12" s="3">
        <v>11</v>
      </c>
      <c r="D12" s="3">
        <f t="shared" si="1"/>
        <v>535</v>
      </c>
      <c r="E12" s="3">
        <v>618</v>
      </c>
      <c r="F12" s="3">
        <v>20</v>
      </c>
      <c r="G12" s="3">
        <f t="shared" si="2"/>
        <v>638</v>
      </c>
      <c r="H12" s="4">
        <f t="shared" si="0"/>
        <v>17.938931297709924</v>
      </c>
      <c r="I12" s="4">
        <f t="shared" si="0"/>
        <v>81.81818181818183</v>
      </c>
      <c r="J12" s="5">
        <f t="shared" si="0"/>
        <v>19.252336448598133</v>
      </c>
    </row>
    <row r="13" spans="1:10" ht="14.25">
      <c r="A13" s="6" t="s">
        <v>11</v>
      </c>
      <c r="B13" s="7">
        <v>1686</v>
      </c>
      <c r="C13" s="7">
        <v>370</v>
      </c>
      <c r="D13" s="7">
        <f t="shared" si="1"/>
        <v>2056</v>
      </c>
      <c r="E13" s="7">
        <v>1814</v>
      </c>
      <c r="F13" s="7">
        <v>376</v>
      </c>
      <c r="G13" s="7">
        <f t="shared" si="2"/>
        <v>2190</v>
      </c>
      <c r="H13" s="8">
        <f t="shared" si="0"/>
        <v>7.591933570581258</v>
      </c>
      <c r="I13" s="8">
        <f t="shared" si="0"/>
        <v>1.6216216216216217</v>
      </c>
      <c r="J13" s="9">
        <f t="shared" si="0"/>
        <v>6.51750972762646</v>
      </c>
    </row>
    <row r="14" spans="1:10" ht="14.25">
      <c r="A14" s="10" t="s">
        <v>12</v>
      </c>
      <c r="B14" s="3">
        <v>1133</v>
      </c>
      <c r="C14" s="3">
        <v>73</v>
      </c>
      <c r="D14" s="3">
        <f t="shared" si="1"/>
        <v>1206</v>
      </c>
      <c r="E14" s="3">
        <v>1362</v>
      </c>
      <c r="F14" s="3">
        <v>153</v>
      </c>
      <c r="G14" s="3">
        <f t="shared" si="2"/>
        <v>1515</v>
      </c>
      <c r="H14" s="4">
        <f t="shared" si="0"/>
        <v>20.211827007943516</v>
      </c>
      <c r="I14" s="4">
        <f t="shared" si="0"/>
        <v>109.58904109589041</v>
      </c>
      <c r="J14" s="5">
        <f t="shared" si="0"/>
        <v>25.621890547263682</v>
      </c>
    </row>
    <row r="15" spans="1:10" ht="14.25">
      <c r="A15" s="6" t="s">
        <v>13</v>
      </c>
      <c r="B15" s="7">
        <v>529</v>
      </c>
      <c r="C15" s="7">
        <v>5</v>
      </c>
      <c r="D15" s="7">
        <f t="shared" si="1"/>
        <v>534</v>
      </c>
      <c r="E15" s="7">
        <v>599</v>
      </c>
      <c r="F15" s="7">
        <v>15</v>
      </c>
      <c r="G15" s="7">
        <f t="shared" si="2"/>
        <v>614</v>
      </c>
      <c r="H15" s="8">
        <f t="shared" si="0"/>
        <v>13.23251417769376</v>
      </c>
      <c r="I15" s="8">
        <f t="shared" si="0"/>
        <v>200</v>
      </c>
      <c r="J15" s="9">
        <f t="shared" si="0"/>
        <v>14.981273408239701</v>
      </c>
    </row>
    <row r="16" spans="1:10" ht="14.25">
      <c r="A16" s="10" t="s">
        <v>14</v>
      </c>
      <c r="B16" s="3">
        <v>942</v>
      </c>
      <c r="C16" s="3">
        <v>134</v>
      </c>
      <c r="D16" s="3">
        <f t="shared" si="1"/>
        <v>1076</v>
      </c>
      <c r="E16" s="3">
        <v>1194</v>
      </c>
      <c r="F16" s="3">
        <v>151</v>
      </c>
      <c r="G16" s="3">
        <f t="shared" si="2"/>
        <v>1345</v>
      </c>
      <c r="H16" s="4">
        <f t="shared" si="0"/>
        <v>26.751592356687897</v>
      </c>
      <c r="I16" s="4">
        <f t="shared" si="0"/>
        <v>12.686567164179104</v>
      </c>
      <c r="J16" s="5">
        <f t="shared" si="0"/>
        <v>25</v>
      </c>
    </row>
    <row r="17" spans="1:10" ht="14.25">
      <c r="A17" s="6" t="s">
        <v>15</v>
      </c>
      <c r="B17" s="7">
        <v>100</v>
      </c>
      <c r="C17" s="7">
        <v>0</v>
      </c>
      <c r="D17" s="7">
        <f t="shared" si="1"/>
        <v>100</v>
      </c>
      <c r="E17" s="7">
        <v>144</v>
      </c>
      <c r="F17" s="7">
        <v>2</v>
      </c>
      <c r="G17" s="7">
        <f t="shared" si="2"/>
        <v>146</v>
      </c>
      <c r="H17" s="8">
        <f t="shared" si="0"/>
        <v>44</v>
      </c>
      <c r="I17" s="8">
        <f t="shared" si="0"/>
        <v>0</v>
      </c>
      <c r="J17" s="9">
        <f t="shared" si="0"/>
        <v>46</v>
      </c>
    </row>
    <row r="18" spans="1:10" ht="14.25">
      <c r="A18" s="10" t="s">
        <v>16</v>
      </c>
      <c r="B18" s="3">
        <v>72</v>
      </c>
      <c r="C18" s="3">
        <v>0</v>
      </c>
      <c r="D18" s="3">
        <f t="shared" si="1"/>
        <v>72</v>
      </c>
      <c r="E18" s="3">
        <v>160</v>
      </c>
      <c r="F18" s="3">
        <v>3</v>
      </c>
      <c r="G18" s="3">
        <f t="shared" si="2"/>
        <v>163</v>
      </c>
      <c r="H18" s="4">
        <f t="shared" si="0"/>
        <v>122.22222222222223</v>
      </c>
      <c r="I18" s="4">
        <f t="shared" si="0"/>
        <v>0</v>
      </c>
      <c r="J18" s="5">
        <f t="shared" si="0"/>
        <v>126.38888888888889</v>
      </c>
    </row>
    <row r="19" spans="1:10" ht="14.25">
      <c r="A19" s="6" t="s">
        <v>17</v>
      </c>
      <c r="B19" s="7">
        <v>48</v>
      </c>
      <c r="C19" s="7">
        <v>8</v>
      </c>
      <c r="D19" s="7">
        <f t="shared" si="1"/>
        <v>56</v>
      </c>
      <c r="E19" s="7">
        <v>72</v>
      </c>
      <c r="F19" s="7">
        <v>4</v>
      </c>
      <c r="G19" s="7">
        <f t="shared" si="2"/>
        <v>76</v>
      </c>
      <c r="H19" s="8">
        <f t="shared" si="0"/>
        <v>50</v>
      </c>
      <c r="I19" s="8">
        <f t="shared" si="0"/>
        <v>-50</v>
      </c>
      <c r="J19" s="9">
        <f t="shared" si="0"/>
        <v>35.714285714285715</v>
      </c>
    </row>
    <row r="20" spans="1:10" ht="14.25">
      <c r="A20" s="10" t="s">
        <v>53</v>
      </c>
      <c r="B20" s="3">
        <v>0</v>
      </c>
      <c r="C20" s="3">
        <v>0</v>
      </c>
      <c r="D20" s="3">
        <f t="shared" si="1"/>
        <v>0</v>
      </c>
      <c r="E20" s="3">
        <v>0</v>
      </c>
      <c r="F20" s="3">
        <v>0</v>
      </c>
      <c r="G20" s="3">
        <f t="shared" si="2"/>
        <v>0</v>
      </c>
      <c r="H20" s="4">
        <f aca="true" t="shared" si="3" ref="H20:J60">+_xlfn.IFERROR(((E20-B20)/B20)*100,)</f>
        <v>0</v>
      </c>
      <c r="I20" s="4">
        <f t="shared" si="3"/>
        <v>0</v>
      </c>
      <c r="J20" s="5">
        <f t="shared" si="3"/>
        <v>0</v>
      </c>
    </row>
    <row r="21" spans="1:10" ht="14.25">
      <c r="A21" s="6" t="s">
        <v>18</v>
      </c>
      <c r="B21" s="7">
        <v>101</v>
      </c>
      <c r="C21" s="7">
        <v>0</v>
      </c>
      <c r="D21" s="7">
        <f t="shared" si="1"/>
        <v>101</v>
      </c>
      <c r="E21" s="7">
        <v>81</v>
      </c>
      <c r="F21" s="7">
        <v>1</v>
      </c>
      <c r="G21" s="7">
        <f t="shared" si="2"/>
        <v>82</v>
      </c>
      <c r="H21" s="8">
        <f t="shared" si="3"/>
        <v>-19.801980198019802</v>
      </c>
      <c r="I21" s="8">
        <f t="shared" si="3"/>
        <v>0</v>
      </c>
      <c r="J21" s="9">
        <f t="shared" si="3"/>
        <v>-18.81188118811881</v>
      </c>
    </row>
    <row r="22" spans="1:10" ht="14.25">
      <c r="A22" s="10" t="s">
        <v>19</v>
      </c>
      <c r="B22" s="3">
        <v>0</v>
      </c>
      <c r="C22" s="3">
        <v>0</v>
      </c>
      <c r="D22" s="3">
        <f t="shared" si="1"/>
        <v>0</v>
      </c>
      <c r="E22" s="3">
        <v>0</v>
      </c>
      <c r="F22" s="3">
        <v>0</v>
      </c>
      <c r="G22" s="3">
        <f t="shared" si="2"/>
        <v>0</v>
      </c>
      <c r="H22" s="4">
        <f t="shared" si="3"/>
        <v>0</v>
      </c>
      <c r="I22" s="4">
        <f t="shared" si="3"/>
        <v>0</v>
      </c>
      <c r="J22" s="5">
        <f t="shared" si="3"/>
        <v>0</v>
      </c>
    </row>
    <row r="23" spans="1:10" ht="14.25">
      <c r="A23" s="6" t="s">
        <v>20</v>
      </c>
      <c r="B23" s="7">
        <v>206</v>
      </c>
      <c r="C23" s="7">
        <v>0</v>
      </c>
      <c r="D23" s="7">
        <f t="shared" si="1"/>
        <v>206</v>
      </c>
      <c r="E23" s="7">
        <v>287</v>
      </c>
      <c r="F23" s="7">
        <v>4</v>
      </c>
      <c r="G23" s="7">
        <f t="shared" si="2"/>
        <v>291</v>
      </c>
      <c r="H23" s="8">
        <f t="shared" si="3"/>
        <v>39.32038834951456</v>
      </c>
      <c r="I23" s="8">
        <f t="shared" si="3"/>
        <v>0</v>
      </c>
      <c r="J23" s="9">
        <f t="shared" si="3"/>
        <v>41.262135922330096</v>
      </c>
    </row>
    <row r="24" spans="1:10" ht="14.25">
      <c r="A24" s="10" t="s">
        <v>21</v>
      </c>
      <c r="B24" s="3">
        <v>62</v>
      </c>
      <c r="C24" s="3">
        <v>0</v>
      </c>
      <c r="D24" s="3">
        <f t="shared" si="1"/>
        <v>62</v>
      </c>
      <c r="E24" s="3">
        <v>112</v>
      </c>
      <c r="F24" s="3">
        <v>0</v>
      </c>
      <c r="G24" s="3">
        <f t="shared" si="2"/>
        <v>112</v>
      </c>
      <c r="H24" s="4">
        <f t="shared" si="3"/>
        <v>80.64516129032258</v>
      </c>
      <c r="I24" s="4">
        <f t="shared" si="3"/>
        <v>0</v>
      </c>
      <c r="J24" s="5">
        <f t="shared" si="3"/>
        <v>80.64516129032258</v>
      </c>
    </row>
    <row r="25" spans="1:10" ht="14.25">
      <c r="A25" s="6" t="s">
        <v>22</v>
      </c>
      <c r="B25" s="7">
        <v>54</v>
      </c>
      <c r="C25" s="7">
        <v>2</v>
      </c>
      <c r="D25" s="7">
        <f t="shared" si="1"/>
        <v>56</v>
      </c>
      <c r="E25" s="7">
        <v>88</v>
      </c>
      <c r="F25" s="7">
        <v>18</v>
      </c>
      <c r="G25" s="7">
        <f t="shared" si="2"/>
        <v>106</v>
      </c>
      <c r="H25" s="8">
        <f t="shared" si="3"/>
        <v>62.96296296296296</v>
      </c>
      <c r="I25" s="8">
        <f t="shared" si="3"/>
        <v>800</v>
      </c>
      <c r="J25" s="9">
        <f t="shared" si="3"/>
        <v>89.28571428571429</v>
      </c>
    </row>
    <row r="26" spans="1:10" ht="14.25">
      <c r="A26" s="10" t="s">
        <v>23</v>
      </c>
      <c r="B26" s="3">
        <v>38</v>
      </c>
      <c r="C26" s="3">
        <v>0</v>
      </c>
      <c r="D26" s="3">
        <f t="shared" si="1"/>
        <v>38</v>
      </c>
      <c r="E26" s="3">
        <v>62</v>
      </c>
      <c r="F26" s="3">
        <v>1</v>
      </c>
      <c r="G26" s="3">
        <f t="shared" si="2"/>
        <v>63</v>
      </c>
      <c r="H26" s="4">
        <f t="shared" si="3"/>
        <v>63.1578947368421</v>
      </c>
      <c r="I26" s="4">
        <f t="shared" si="3"/>
        <v>0</v>
      </c>
      <c r="J26" s="5">
        <f t="shared" si="3"/>
        <v>65.78947368421053</v>
      </c>
    </row>
    <row r="27" spans="1:10" ht="14.25">
      <c r="A27" s="6" t="s">
        <v>24</v>
      </c>
      <c r="B27" s="7">
        <v>0</v>
      </c>
      <c r="C27" s="7">
        <v>0</v>
      </c>
      <c r="D27" s="7">
        <f t="shared" si="1"/>
        <v>0</v>
      </c>
      <c r="E27" s="7">
        <v>0</v>
      </c>
      <c r="F27" s="7">
        <v>0</v>
      </c>
      <c r="G27" s="7">
        <f t="shared" si="2"/>
        <v>0</v>
      </c>
      <c r="H27" s="8">
        <f t="shared" si="3"/>
        <v>0</v>
      </c>
      <c r="I27" s="8">
        <f t="shared" si="3"/>
        <v>0</v>
      </c>
      <c r="J27" s="9">
        <f t="shared" si="3"/>
        <v>0</v>
      </c>
    </row>
    <row r="28" spans="1:10" ht="14.25">
      <c r="A28" s="10" t="s">
        <v>25</v>
      </c>
      <c r="B28" s="3">
        <v>210</v>
      </c>
      <c r="C28" s="3">
        <v>14</v>
      </c>
      <c r="D28" s="3">
        <f t="shared" si="1"/>
        <v>224</v>
      </c>
      <c r="E28" s="3">
        <v>274</v>
      </c>
      <c r="F28" s="3">
        <v>15</v>
      </c>
      <c r="G28" s="3">
        <f t="shared" si="2"/>
        <v>289</v>
      </c>
      <c r="H28" s="4">
        <f t="shared" si="3"/>
        <v>30.476190476190478</v>
      </c>
      <c r="I28" s="4">
        <f t="shared" si="3"/>
        <v>7.142857142857142</v>
      </c>
      <c r="J28" s="5">
        <f t="shared" si="3"/>
        <v>29.017857142857146</v>
      </c>
    </row>
    <row r="29" spans="1:10" ht="14.25">
      <c r="A29" s="6" t="s">
        <v>26</v>
      </c>
      <c r="B29" s="7">
        <v>703</v>
      </c>
      <c r="C29" s="7">
        <v>23</v>
      </c>
      <c r="D29" s="7">
        <f t="shared" si="1"/>
        <v>726</v>
      </c>
      <c r="E29" s="7">
        <v>900</v>
      </c>
      <c r="F29" s="7">
        <v>59</v>
      </c>
      <c r="G29" s="7">
        <f t="shared" si="2"/>
        <v>959</v>
      </c>
      <c r="H29" s="8">
        <f t="shared" si="3"/>
        <v>28.02275960170697</v>
      </c>
      <c r="I29" s="8">
        <f t="shared" si="3"/>
        <v>156.52173913043478</v>
      </c>
      <c r="J29" s="9">
        <f t="shared" si="3"/>
        <v>32.09366391184573</v>
      </c>
    </row>
    <row r="30" spans="1:10" ht="14.25">
      <c r="A30" s="10" t="s">
        <v>27</v>
      </c>
      <c r="B30" s="3">
        <v>265</v>
      </c>
      <c r="C30" s="3">
        <v>5</v>
      </c>
      <c r="D30" s="3">
        <f t="shared" si="1"/>
        <v>270</v>
      </c>
      <c r="E30" s="3">
        <v>406</v>
      </c>
      <c r="F30" s="3">
        <v>18</v>
      </c>
      <c r="G30" s="3">
        <f t="shared" si="2"/>
        <v>424</v>
      </c>
      <c r="H30" s="4">
        <f t="shared" si="3"/>
        <v>53.20754716981132</v>
      </c>
      <c r="I30" s="4">
        <f t="shared" si="3"/>
        <v>260</v>
      </c>
      <c r="J30" s="5">
        <f t="shared" si="3"/>
        <v>57.03703703703704</v>
      </c>
    </row>
    <row r="31" spans="1:10" ht="14.25">
      <c r="A31" s="6" t="s">
        <v>72</v>
      </c>
      <c r="B31" s="7">
        <v>122</v>
      </c>
      <c r="C31" s="7">
        <v>14</v>
      </c>
      <c r="D31" s="7">
        <f t="shared" si="1"/>
        <v>136</v>
      </c>
      <c r="E31" s="7">
        <v>213</v>
      </c>
      <c r="F31" s="7">
        <v>1</v>
      </c>
      <c r="G31" s="7">
        <f t="shared" si="2"/>
        <v>214</v>
      </c>
      <c r="H31" s="8">
        <f t="shared" si="3"/>
        <v>74.59016393442623</v>
      </c>
      <c r="I31" s="8">
        <f t="shared" si="3"/>
        <v>-92.85714285714286</v>
      </c>
      <c r="J31" s="9">
        <f t="shared" si="3"/>
        <v>57.35294117647059</v>
      </c>
    </row>
    <row r="32" spans="1:10" ht="14.25">
      <c r="A32" s="10" t="s">
        <v>54</v>
      </c>
      <c r="B32" s="3">
        <v>0</v>
      </c>
      <c r="C32" s="3">
        <v>38</v>
      </c>
      <c r="D32" s="3">
        <f t="shared" si="1"/>
        <v>38</v>
      </c>
      <c r="E32" s="3">
        <v>0</v>
      </c>
      <c r="F32" s="3">
        <v>38</v>
      </c>
      <c r="G32" s="3">
        <f t="shared" si="2"/>
        <v>38</v>
      </c>
      <c r="H32" s="4">
        <f t="shared" si="3"/>
        <v>0</v>
      </c>
      <c r="I32" s="4">
        <f t="shared" si="3"/>
        <v>0</v>
      </c>
      <c r="J32" s="5">
        <f t="shared" si="3"/>
        <v>0</v>
      </c>
    </row>
    <row r="33" spans="1:10" ht="14.25">
      <c r="A33" s="6" t="s">
        <v>66</v>
      </c>
      <c r="B33" s="7">
        <v>14</v>
      </c>
      <c r="C33" s="7">
        <v>0</v>
      </c>
      <c r="D33" s="7">
        <f t="shared" si="1"/>
        <v>14</v>
      </c>
      <c r="E33" s="7">
        <v>72</v>
      </c>
      <c r="F33" s="7">
        <v>0</v>
      </c>
      <c r="G33" s="7">
        <f t="shared" si="2"/>
        <v>72</v>
      </c>
      <c r="H33" s="8">
        <f t="shared" si="3"/>
        <v>414.28571428571433</v>
      </c>
      <c r="I33" s="8">
        <f t="shared" si="3"/>
        <v>0</v>
      </c>
      <c r="J33" s="9">
        <f t="shared" si="3"/>
        <v>414.28571428571433</v>
      </c>
    </row>
    <row r="34" spans="1:10" ht="14.25">
      <c r="A34" s="10" t="s">
        <v>28</v>
      </c>
      <c r="B34" s="3">
        <v>548</v>
      </c>
      <c r="C34" s="3">
        <v>71</v>
      </c>
      <c r="D34" s="3">
        <f t="shared" si="1"/>
        <v>619</v>
      </c>
      <c r="E34" s="3">
        <v>549</v>
      </c>
      <c r="F34" s="3">
        <v>96</v>
      </c>
      <c r="G34" s="3">
        <f t="shared" si="2"/>
        <v>645</v>
      </c>
      <c r="H34" s="4">
        <f t="shared" si="3"/>
        <v>0.18248175182481752</v>
      </c>
      <c r="I34" s="4">
        <f t="shared" si="3"/>
        <v>35.2112676056338</v>
      </c>
      <c r="J34" s="5">
        <f t="shared" si="3"/>
        <v>4.20032310177706</v>
      </c>
    </row>
    <row r="35" spans="1:10" ht="14.25">
      <c r="A35" s="6" t="s">
        <v>65</v>
      </c>
      <c r="B35" s="7">
        <v>72</v>
      </c>
      <c r="C35" s="7">
        <v>0</v>
      </c>
      <c r="D35" s="7">
        <f t="shared" si="1"/>
        <v>72</v>
      </c>
      <c r="E35" s="7">
        <v>170</v>
      </c>
      <c r="F35" s="7">
        <v>0</v>
      </c>
      <c r="G35" s="7">
        <f t="shared" si="2"/>
        <v>170</v>
      </c>
      <c r="H35" s="8">
        <f t="shared" si="3"/>
        <v>136.11111111111111</v>
      </c>
      <c r="I35" s="8">
        <f t="shared" si="3"/>
        <v>0</v>
      </c>
      <c r="J35" s="9">
        <f t="shared" si="3"/>
        <v>136.11111111111111</v>
      </c>
    </row>
    <row r="36" spans="1:10" ht="14.25">
      <c r="A36" s="10" t="s">
        <v>29</v>
      </c>
      <c r="B36" s="3">
        <v>30</v>
      </c>
      <c r="C36" s="3">
        <v>0</v>
      </c>
      <c r="D36" s="3">
        <f t="shared" si="1"/>
        <v>30</v>
      </c>
      <c r="E36" s="3">
        <v>48</v>
      </c>
      <c r="F36" s="3">
        <v>3</v>
      </c>
      <c r="G36" s="3">
        <f t="shared" si="2"/>
        <v>51</v>
      </c>
      <c r="H36" s="4">
        <f t="shared" si="3"/>
        <v>60</v>
      </c>
      <c r="I36" s="4">
        <f t="shared" si="3"/>
        <v>0</v>
      </c>
      <c r="J36" s="5">
        <f t="shared" si="3"/>
        <v>70</v>
      </c>
    </row>
    <row r="37" spans="1:10" ht="14.25">
      <c r="A37" s="6" t="s">
        <v>30</v>
      </c>
      <c r="B37" s="7">
        <v>75</v>
      </c>
      <c r="C37" s="7">
        <v>0</v>
      </c>
      <c r="D37" s="7">
        <f t="shared" si="1"/>
        <v>75</v>
      </c>
      <c r="E37" s="7">
        <v>109</v>
      </c>
      <c r="F37" s="7">
        <v>2</v>
      </c>
      <c r="G37" s="7">
        <f t="shared" si="2"/>
        <v>111</v>
      </c>
      <c r="H37" s="8">
        <f t="shared" si="3"/>
        <v>45.33333333333333</v>
      </c>
      <c r="I37" s="8">
        <f t="shared" si="3"/>
        <v>0</v>
      </c>
      <c r="J37" s="9">
        <f t="shared" si="3"/>
        <v>48</v>
      </c>
    </row>
    <row r="38" spans="1:10" ht="14.25">
      <c r="A38" s="10" t="s">
        <v>31</v>
      </c>
      <c r="B38" s="3">
        <v>300</v>
      </c>
      <c r="C38" s="3">
        <v>0</v>
      </c>
      <c r="D38" s="3">
        <f t="shared" si="1"/>
        <v>300</v>
      </c>
      <c r="E38" s="3">
        <v>292</v>
      </c>
      <c r="F38" s="3">
        <v>0</v>
      </c>
      <c r="G38" s="3">
        <f t="shared" si="2"/>
        <v>292</v>
      </c>
      <c r="H38" s="4">
        <f t="shared" si="3"/>
        <v>-2.666666666666667</v>
      </c>
      <c r="I38" s="4">
        <f t="shared" si="3"/>
        <v>0</v>
      </c>
      <c r="J38" s="5">
        <f t="shared" si="3"/>
        <v>-2.666666666666667</v>
      </c>
    </row>
    <row r="39" spans="1:10" ht="14.25">
      <c r="A39" s="6" t="s">
        <v>32</v>
      </c>
      <c r="B39" s="7">
        <v>28</v>
      </c>
      <c r="C39" s="7">
        <v>0</v>
      </c>
      <c r="D39" s="7">
        <f t="shared" si="1"/>
        <v>28</v>
      </c>
      <c r="E39" s="7">
        <v>52</v>
      </c>
      <c r="F39" s="7">
        <v>0</v>
      </c>
      <c r="G39" s="7">
        <f t="shared" si="2"/>
        <v>52</v>
      </c>
      <c r="H39" s="8">
        <f t="shared" si="3"/>
        <v>85.71428571428571</v>
      </c>
      <c r="I39" s="8">
        <f t="shared" si="3"/>
        <v>0</v>
      </c>
      <c r="J39" s="9">
        <f t="shared" si="3"/>
        <v>85.71428571428571</v>
      </c>
    </row>
    <row r="40" spans="1:10" ht="409.5">
      <c r="A40" s="10" t="s">
        <v>33</v>
      </c>
      <c r="B40" s="3">
        <v>752</v>
      </c>
      <c r="C40" s="3">
        <v>234</v>
      </c>
      <c r="D40" s="3">
        <f t="shared" si="1"/>
        <v>986</v>
      </c>
      <c r="E40" s="3">
        <v>982</v>
      </c>
      <c r="F40" s="3">
        <v>204</v>
      </c>
      <c r="G40" s="3">
        <f t="shared" si="2"/>
        <v>1186</v>
      </c>
      <c r="H40" s="4">
        <f t="shared" si="3"/>
        <v>30.585106382978722</v>
      </c>
      <c r="I40" s="4">
        <f t="shared" si="3"/>
        <v>-12.82051282051282</v>
      </c>
      <c r="J40" s="5">
        <f t="shared" si="3"/>
        <v>20.28397565922921</v>
      </c>
    </row>
    <row r="41" spans="1:10" ht="409.5">
      <c r="A41" s="6" t="s">
        <v>34</v>
      </c>
      <c r="B41" s="7">
        <v>0</v>
      </c>
      <c r="C41" s="7">
        <v>0</v>
      </c>
      <c r="D41" s="7">
        <f t="shared" si="1"/>
        <v>0</v>
      </c>
      <c r="E41" s="7">
        <v>0</v>
      </c>
      <c r="F41" s="7">
        <v>1</v>
      </c>
      <c r="G41" s="7">
        <f t="shared" si="2"/>
        <v>1</v>
      </c>
      <c r="H41" s="8">
        <f t="shared" si="3"/>
        <v>0</v>
      </c>
      <c r="I41" s="8">
        <f t="shared" si="3"/>
        <v>0</v>
      </c>
      <c r="J41" s="9">
        <f t="shared" si="3"/>
        <v>0</v>
      </c>
    </row>
    <row r="42" spans="1:10" ht="409.5">
      <c r="A42" s="10" t="s">
        <v>35</v>
      </c>
      <c r="B42" s="3">
        <v>368</v>
      </c>
      <c r="C42" s="3">
        <v>51</v>
      </c>
      <c r="D42" s="3">
        <f t="shared" si="1"/>
        <v>419</v>
      </c>
      <c r="E42" s="3">
        <v>453</v>
      </c>
      <c r="F42" s="3">
        <v>70</v>
      </c>
      <c r="G42" s="3">
        <f t="shared" si="2"/>
        <v>523</v>
      </c>
      <c r="H42" s="4">
        <f t="shared" si="3"/>
        <v>23.097826086956523</v>
      </c>
      <c r="I42" s="4">
        <f t="shared" si="3"/>
        <v>37.254901960784316</v>
      </c>
      <c r="J42" s="5">
        <f t="shared" si="3"/>
        <v>24.821002386634845</v>
      </c>
    </row>
    <row r="43" spans="1:10" ht="409.5">
      <c r="A43" s="6" t="s">
        <v>36</v>
      </c>
      <c r="B43" s="7">
        <v>335</v>
      </c>
      <c r="C43" s="7">
        <v>0</v>
      </c>
      <c r="D43" s="7">
        <f t="shared" si="1"/>
        <v>335</v>
      </c>
      <c r="E43" s="7">
        <v>410</v>
      </c>
      <c r="F43" s="7">
        <v>3</v>
      </c>
      <c r="G43" s="7">
        <f t="shared" si="2"/>
        <v>413</v>
      </c>
      <c r="H43" s="37">
        <f t="shared" si="3"/>
        <v>22.388059701492537</v>
      </c>
      <c r="I43" s="8">
        <f t="shared" si="3"/>
        <v>0</v>
      </c>
      <c r="J43" s="9">
        <f t="shared" si="3"/>
        <v>23.283582089552237</v>
      </c>
    </row>
    <row r="44" spans="1:10" ht="409.5">
      <c r="A44" s="10" t="s">
        <v>74</v>
      </c>
      <c r="B44" s="3">
        <v>300</v>
      </c>
      <c r="C44" s="3">
        <v>0</v>
      </c>
      <c r="D44" s="3">
        <f t="shared" si="1"/>
        <v>300</v>
      </c>
      <c r="E44" s="3">
        <v>358</v>
      </c>
      <c r="F44" s="3">
        <v>0</v>
      </c>
      <c r="G44" s="3">
        <f t="shared" si="2"/>
        <v>358</v>
      </c>
      <c r="H44" s="4">
        <f t="shared" si="3"/>
        <v>19.333333333333332</v>
      </c>
      <c r="I44" s="4">
        <f t="shared" si="3"/>
        <v>0</v>
      </c>
      <c r="J44" s="5">
        <f t="shared" si="3"/>
        <v>19.333333333333332</v>
      </c>
    </row>
    <row r="45" spans="1:10" ht="409.5">
      <c r="A45" s="6" t="s">
        <v>68</v>
      </c>
      <c r="B45" s="7">
        <v>154</v>
      </c>
      <c r="C45" s="7">
        <v>0</v>
      </c>
      <c r="D45" s="7">
        <f t="shared" si="1"/>
        <v>154</v>
      </c>
      <c r="E45" s="7">
        <v>211</v>
      </c>
      <c r="F45" s="7">
        <v>1</v>
      </c>
      <c r="G45" s="7">
        <f t="shared" si="2"/>
        <v>212</v>
      </c>
      <c r="H45" s="8">
        <f t="shared" si="3"/>
        <v>37.01298701298701</v>
      </c>
      <c r="I45" s="8">
        <f t="shared" si="3"/>
        <v>0</v>
      </c>
      <c r="J45" s="9">
        <f t="shared" si="3"/>
        <v>37.66233766233766</v>
      </c>
    </row>
    <row r="46" spans="1:10" ht="409.5">
      <c r="A46" s="10" t="s">
        <v>37</v>
      </c>
      <c r="B46" s="3">
        <v>165</v>
      </c>
      <c r="C46" s="3">
        <v>0</v>
      </c>
      <c r="D46" s="3">
        <f t="shared" si="1"/>
        <v>165</v>
      </c>
      <c r="E46" s="3">
        <v>235</v>
      </c>
      <c r="F46" s="3">
        <v>1</v>
      </c>
      <c r="G46" s="3">
        <f t="shared" si="2"/>
        <v>236</v>
      </c>
      <c r="H46" s="4">
        <f t="shared" si="3"/>
        <v>42.42424242424242</v>
      </c>
      <c r="I46" s="4">
        <f t="shared" si="3"/>
        <v>0</v>
      </c>
      <c r="J46" s="5">
        <f t="shared" si="3"/>
        <v>43.03030303030303</v>
      </c>
    </row>
    <row r="47" spans="1:10" ht="409.5">
      <c r="A47" s="6" t="s">
        <v>38</v>
      </c>
      <c r="B47" s="7">
        <v>404</v>
      </c>
      <c r="C47" s="7">
        <v>0</v>
      </c>
      <c r="D47" s="7">
        <f t="shared" si="1"/>
        <v>404</v>
      </c>
      <c r="E47" s="7">
        <v>491</v>
      </c>
      <c r="F47" s="7">
        <v>8</v>
      </c>
      <c r="G47" s="7">
        <f t="shared" si="2"/>
        <v>499</v>
      </c>
      <c r="H47" s="8">
        <f t="shared" si="3"/>
        <v>21.534653465346533</v>
      </c>
      <c r="I47" s="8">
        <f t="shared" si="3"/>
        <v>0</v>
      </c>
      <c r="J47" s="9">
        <f t="shared" si="3"/>
        <v>23.51485148514851</v>
      </c>
    </row>
    <row r="48" spans="1:10" ht="409.5">
      <c r="A48" s="10" t="s">
        <v>73</v>
      </c>
      <c r="B48" s="3">
        <v>0</v>
      </c>
      <c r="C48" s="3">
        <v>0</v>
      </c>
      <c r="D48" s="3">
        <f t="shared" si="1"/>
        <v>0</v>
      </c>
      <c r="E48" s="3">
        <v>536</v>
      </c>
      <c r="F48" s="3">
        <v>0</v>
      </c>
      <c r="G48" s="3">
        <f t="shared" si="2"/>
        <v>536</v>
      </c>
      <c r="H48" s="4">
        <f t="shared" si="3"/>
        <v>0</v>
      </c>
      <c r="I48" s="4">
        <f t="shared" si="3"/>
        <v>0</v>
      </c>
      <c r="J48" s="5">
        <f t="shared" si="3"/>
        <v>0</v>
      </c>
    </row>
    <row r="49" spans="1:10" ht="409.5">
      <c r="A49" s="6" t="s">
        <v>39</v>
      </c>
      <c r="B49" s="7">
        <v>587</v>
      </c>
      <c r="C49" s="7">
        <v>76</v>
      </c>
      <c r="D49" s="7">
        <f t="shared" si="1"/>
        <v>663</v>
      </c>
      <c r="E49" s="7">
        <v>655</v>
      </c>
      <c r="F49" s="7">
        <v>65</v>
      </c>
      <c r="G49" s="7">
        <f t="shared" si="2"/>
        <v>720</v>
      </c>
      <c r="H49" s="8">
        <f t="shared" si="3"/>
        <v>11.584327086882453</v>
      </c>
      <c r="I49" s="8">
        <f t="shared" si="3"/>
        <v>-14.473684210526317</v>
      </c>
      <c r="J49" s="9">
        <f t="shared" si="3"/>
        <v>8.597285067873303</v>
      </c>
    </row>
    <row r="50" spans="1:10" ht="409.5">
      <c r="A50" s="10" t="s">
        <v>40</v>
      </c>
      <c r="B50" s="3">
        <v>22</v>
      </c>
      <c r="C50" s="3">
        <v>0</v>
      </c>
      <c r="D50" s="3">
        <f t="shared" si="1"/>
        <v>22</v>
      </c>
      <c r="E50" s="3">
        <v>40</v>
      </c>
      <c r="F50" s="3">
        <v>0</v>
      </c>
      <c r="G50" s="3">
        <f t="shared" si="2"/>
        <v>40</v>
      </c>
      <c r="H50" s="4">
        <f t="shared" si="3"/>
        <v>81.81818181818183</v>
      </c>
      <c r="I50" s="4">
        <f t="shared" si="3"/>
        <v>0</v>
      </c>
      <c r="J50" s="5">
        <f t="shared" si="3"/>
        <v>81.81818181818183</v>
      </c>
    </row>
    <row r="51" spans="1:10" ht="409.5">
      <c r="A51" s="6" t="s">
        <v>41</v>
      </c>
      <c r="B51" s="7">
        <v>40</v>
      </c>
      <c r="C51" s="7">
        <v>0</v>
      </c>
      <c r="D51" s="7">
        <f t="shared" si="1"/>
        <v>40</v>
      </c>
      <c r="E51" s="7">
        <v>59</v>
      </c>
      <c r="F51" s="7">
        <v>0</v>
      </c>
      <c r="G51" s="7">
        <f t="shared" si="2"/>
        <v>59</v>
      </c>
      <c r="H51" s="8">
        <f t="shared" si="3"/>
        <v>47.5</v>
      </c>
      <c r="I51" s="8">
        <f t="shared" si="3"/>
        <v>0</v>
      </c>
      <c r="J51" s="9">
        <f t="shared" si="3"/>
        <v>47.5</v>
      </c>
    </row>
    <row r="52" spans="1:10" ht="409.5">
      <c r="A52" s="10" t="s">
        <v>42</v>
      </c>
      <c r="B52" s="3">
        <v>207</v>
      </c>
      <c r="C52" s="3">
        <v>0</v>
      </c>
      <c r="D52" s="3">
        <f t="shared" si="1"/>
        <v>207</v>
      </c>
      <c r="E52" s="3">
        <v>226</v>
      </c>
      <c r="F52" s="3">
        <v>5</v>
      </c>
      <c r="G52" s="3">
        <f t="shared" si="2"/>
        <v>231</v>
      </c>
      <c r="H52" s="4">
        <f t="shared" si="3"/>
        <v>9.178743961352657</v>
      </c>
      <c r="I52" s="4">
        <f t="shared" si="3"/>
        <v>0</v>
      </c>
      <c r="J52" s="5">
        <f t="shared" si="3"/>
        <v>11.594202898550725</v>
      </c>
    </row>
    <row r="53" spans="1:10" ht="409.5">
      <c r="A53" s="6" t="s">
        <v>71</v>
      </c>
      <c r="B53" s="7">
        <v>270</v>
      </c>
      <c r="C53" s="7">
        <v>0</v>
      </c>
      <c r="D53" s="7">
        <f t="shared" si="1"/>
        <v>270</v>
      </c>
      <c r="E53" s="7">
        <v>403</v>
      </c>
      <c r="F53" s="7">
        <v>25</v>
      </c>
      <c r="G53" s="7">
        <f t="shared" si="2"/>
        <v>428</v>
      </c>
      <c r="H53" s="8">
        <f t="shared" si="3"/>
        <v>49.25925925925926</v>
      </c>
      <c r="I53" s="8">
        <f t="shared" si="3"/>
        <v>0</v>
      </c>
      <c r="J53" s="9">
        <f t="shared" si="3"/>
        <v>58.51851851851851</v>
      </c>
    </row>
    <row r="54" spans="1:10" ht="409.5">
      <c r="A54" s="10" t="s">
        <v>43</v>
      </c>
      <c r="B54" s="3">
        <v>156</v>
      </c>
      <c r="C54" s="3">
        <v>0</v>
      </c>
      <c r="D54" s="3">
        <f t="shared" si="1"/>
        <v>156</v>
      </c>
      <c r="E54" s="3">
        <v>104</v>
      </c>
      <c r="F54" s="3">
        <v>0</v>
      </c>
      <c r="G54" s="3">
        <f t="shared" si="2"/>
        <v>104</v>
      </c>
      <c r="H54" s="4">
        <f t="shared" si="3"/>
        <v>-33.33333333333333</v>
      </c>
      <c r="I54" s="4">
        <f t="shared" si="3"/>
        <v>0</v>
      </c>
      <c r="J54" s="5">
        <f t="shared" si="3"/>
        <v>-33.33333333333333</v>
      </c>
    </row>
    <row r="55" spans="1:10" ht="409.5">
      <c r="A55" s="6" t="s">
        <v>69</v>
      </c>
      <c r="B55" s="7">
        <v>31</v>
      </c>
      <c r="C55" s="7">
        <v>6</v>
      </c>
      <c r="D55" s="7">
        <f t="shared" si="1"/>
        <v>37</v>
      </c>
      <c r="E55" s="7">
        <v>19</v>
      </c>
      <c r="F55" s="7">
        <v>7</v>
      </c>
      <c r="G55" s="7">
        <f t="shared" si="2"/>
        <v>26</v>
      </c>
      <c r="H55" s="8">
        <f t="shared" si="3"/>
        <v>-38.70967741935484</v>
      </c>
      <c r="I55" s="8">
        <f t="shared" si="3"/>
        <v>16.666666666666664</v>
      </c>
      <c r="J55" s="9">
        <f t="shared" si="3"/>
        <v>-29.72972972972973</v>
      </c>
    </row>
    <row r="56" spans="1:10" ht="409.5">
      <c r="A56" s="10" t="s">
        <v>44</v>
      </c>
      <c r="B56" s="3">
        <v>0</v>
      </c>
      <c r="C56" s="3">
        <v>0</v>
      </c>
      <c r="D56" s="3">
        <f t="shared" si="1"/>
        <v>0</v>
      </c>
      <c r="E56" s="3">
        <v>73</v>
      </c>
      <c r="F56" s="3">
        <v>3</v>
      </c>
      <c r="G56" s="3">
        <f t="shared" si="2"/>
        <v>76</v>
      </c>
      <c r="H56" s="4">
        <f t="shared" si="3"/>
        <v>0</v>
      </c>
      <c r="I56" s="4">
        <f t="shared" si="3"/>
        <v>0</v>
      </c>
      <c r="J56" s="5">
        <f t="shared" si="3"/>
        <v>0</v>
      </c>
    </row>
    <row r="57" spans="1:10" ht="409.5">
      <c r="A57" s="6" t="s">
        <v>45</v>
      </c>
      <c r="B57" s="7">
        <v>0</v>
      </c>
      <c r="C57" s="7">
        <v>0</v>
      </c>
      <c r="D57" s="7">
        <f t="shared" si="1"/>
        <v>0</v>
      </c>
      <c r="E57" s="7">
        <v>0</v>
      </c>
      <c r="F57" s="7">
        <v>0</v>
      </c>
      <c r="G57" s="7">
        <f t="shared" si="2"/>
        <v>0</v>
      </c>
      <c r="H57" s="37">
        <f t="shared" si="3"/>
        <v>0</v>
      </c>
      <c r="I57" s="8">
        <f t="shared" si="3"/>
        <v>0</v>
      </c>
      <c r="J57" s="9">
        <f t="shared" si="3"/>
        <v>0</v>
      </c>
    </row>
    <row r="58" spans="1:10" ht="409.5">
      <c r="A58" s="10" t="s">
        <v>46</v>
      </c>
      <c r="B58" s="3">
        <v>612</v>
      </c>
      <c r="C58" s="3">
        <v>2</v>
      </c>
      <c r="D58" s="3">
        <f t="shared" si="1"/>
        <v>614</v>
      </c>
      <c r="E58" s="3">
        <v>784</v>
      </c>
      <c r="F58" s="3">
        <v>3</v>
      </c>
      <c r="G58" s="3">
        <f t="shared" si="2"/>
        <v>787</v>
      </c>
      <c r="H58" s="4">
        <f t="shared" si="3"/>
        <v>28.104575163398692</v>
      </c>
      <c r="I58" s="4">
        <f t="shared" si="3"/>
        <v>50</v>
      </c>
      <c r="J58" s="5">
        <f t="shared" si="3"/>
        <v>28.175895765472315</v>
      </c>
    </row>
    <row r="59" spans="1:10" ht="409.5">
      <c r="A59" s="6" t="s">
        <v>55</v>
      </c>
      <c r="B59" s="7">
        <v>32</v>
      </c>
      <c r="C59" s="7">
        <v>0</v>
      </c>
      <c r="D59" s="7">
        <f t="shared" si="1"/>
        <v>32</v>
      </c>
      <c r="E59" s="7">
        <v>44</v>
      </c>
      <c r="F59" s="7">
        <v>8</v>
      </c>
      <c r="G59" s="7">
        <f t="shared" si="2"/>
        <v>52</v>
      </c>
      <c r="H59" s="8">
        <f t="shared" si="3"/>
        <v>37.5</v>
      </c>
      <c r="I59" s="8">
        <f t="shared" si="3"/>
        <v>0</v>
      </c>
      <c r="J59" s="9">
        <f t="shared" si="3"/>
        <v>62.5</v>
      </c>
    </row>
    <row r="60" spans="1:10" ht="409.5">
      <c r="A60" s="10" t="s">
        <v>56</v>
      </c>
      <c r="B60" s="3">
        <v>6</v>
      </c>
      <c r="C60" s="3">
        <v>22</v>
      </c>
      <c r="D60" s="3">
        <f t="shared" si="1"/>
        <v>28</v>
      </c>
      <c r="E60" s="3">
        <v>20</v>
      </c>
      <c r="F60" s="3">
        <v>28</v>
      </c>
      <c r="G60" s="3">
        <f t="shared" si="2"/>
        <v>48</v>
      </c>
      <c r="H60" s="4">
        <f t="shared" si="3"/>
        <v>233.33333333333334</v>
      </c>
      <c r="I60" s="4">
        <f t="shared" si="3"/>
        <v>27.27272727272727</v>
      </c>
      <c r="J60" s="5">
        <f t="shared" si="3"/>
        <v>71.42857142857143</v>
      </c>
    </row>
    <row r="61" spans="1:10" ht="409.5">
      <c r="A61" s="11" t="s">
        <v>47</v>
      </c>
      <c r="B61" s="20">
        <f aca="true" t="shared" si="4" ref="B61:G61">+B62-SUM(B6+B10+B20+B32+B59+B60+B5)</f>
        <v>21736</v>
      </c>
      <c r="C61" s="20">
        <f t="shared" si="4"/>
        <v>6610</v>
      </c>
      <c r="D61" s="20">
        <f t="shared" si="4"/>
        <v>28346</v>
      </c>
      <c r="E61" s="20">
        <f t="shared" si="4"/>
        <v>27352</v>
      </c>
      <c r="F61" s="20">
        <f t="shared" si="4"/>
        <v>7103</v>
      </c>
      <c r="G61" s="20">
        <f t="shared" si="4"/>
        <v>34455</v>
      </c>
      <c r="H61" s="21">
        <f aca="true" t="shared" si="5" ref="H61:J62">+_xlfn.IFERROR(((E61-B61)/B61)*100,0)</f>
        <v>25.837320574162682</v>
      </c>
      <c r="I61" s="21">
        <f t="shared" si="5"/>
        <v>7.458396369137669</v>
      </c>
      <c r="J61" s="21">
        <f t="shared" si="5"/>
        <v>21.551541663726802</v>
      </c>
    </row>
    <row r="62" spans="1:10" ht="409.5">
      <c r="A62" s="14" t="s">
        <v>48</v>
      </c>
      <c r="B62" s="22">
        <f aca="true" t="shared" si="6" ref="B62:G62">SUM(B4:B60)</f>
        <v>35579</v>
      </c>
      <c r="C62" s="22">
        <f t="shared" si="6"/>
        <v>34064</v>
      </c>
      <c r="D62" s="22">
        <f t="shared" si="6"/>
        <v>69643</v>
      </c>
      <c r="E62" s="22">
        <f t="shared" si="6"/>
        <v>44584</v>
      </c>
      <c r="F62" s="22">
        <f t="shared" si="6"/>
        <v>45517</v>
      </c>
      <c r="G62" s="22">
        <f t="shared" si="6"/>
        <v>90101</v>
      </c>
      <c r="H62" s="23">
        <f t="shared" si="5"/>
        <v>25.309873801961828</v>
      </c>
      <c r="I62" s="23">
        <f t="shared" si="5"/>
        <v>33.62200563644904</v>
      </c>
      <c r="J62" s="23">
        <f t="shared" si="5"/>
        <v>29.37552948609336</v>
      </c>
    </row>
    <row r="63" spans="1:10" ht="409.5">
      <c r="A63" s="24"/>
      <c r="B63" s="25"/>
      <c r="C63" s="25"/>
      <c r="D63" s="25"/>
      <c r="E63" s="25"/>
      <c r="F63" s="25"/>
      <c r="G63" s="25"/>
      <c r="H63" s="25"/>
      <c r="I63" s="25"/>
      <c r="J63" s="26"/>
    </row>
    <row r="64" spans="1:10" ht="409.5">
      <c r="A64" s="24"/>
      <c r="B64" s="25"/>
      <c r="C64" s="25"/>
      <c r="D64" s="25"/>
      <c r="E64" s="25"/>
      <c r="F64" s="25"/>
      <c r="G64" s="25"/>
      <c r="H64" s="25"/>
      <c r="I64" s="25"/>
      <c r="J64" s="26"/>
    </row>
    <row r="65" spans="1:10" ht="15" thickBot="1">
      <c r="A65" s="27"/>
      <c r="B65" s="28"/>
      <c r="C65" s="28"/>
      <c r="D65" s="28"/>
      <c r="E65" s="28"/>
      <c r="F65" s="28"/>
      <c r="G65" s="28"/>
      <c r="H65" s="28"/>
      <c r="I65" s="28"/>
      <c r="J65" s="29"/>
    </row>
    <row r="66" spans="1:10" ht="50.25" customHeight="1">
      <c r="A66" s="68" t="s">
        <v>70</v>
      </c>
      <c r="B66" s="68"/>
      <c r="C66" s="68"/>
      <c r="D66" s="68"/>
      <c r="E66" s="68"/>
      <c r="F66" s="68"/>
      <c r="G66" s="68"/>
      <c r="H66" s="68"/>
      <c r="I66" s="68"/>
      <c r="J66" s="68"/>
    </row>
    <row r="67" ht="409.5">
      <c r="A67" s="35"/>
    </row>
  </sheetData>
  <sheetProtection/>
  <mergeCells count="6">
    <mergeCell ref="A66:J66"/>
    <mergeCell ref="A1:J1"/>
    <mergeCell ref="A2:A3"/>
    <mergeCell ref="B2:D2"/>
    <mergeCell ref="E2:G2"/>
    <mergeCell ref="H2:J2"/>
  </mergeCells>
  <conditionalFormatting sqref="H48:J48">
    <cfRule type="cellIs" priority="5" dxfId="54" operator="equal">
      <formula>0</formula>
    </cfRule>
  </conditionalFormatting>
  <conditionalFormatting sqref="H6:J7">
    <cfRule type="cellIs" priority="10" dxfId="54" operator="equal">
      <formula>0</formula>
    </cfRule>
  </conditionalFormatting>
  <conditionalFormatting sqref="H8:J47">
    <cfRule type="cellIs" priority="8" dxfId="54" operator="equal">
      <formula>0</formula>
    </cfRule>
  </conditionalFormatting>
  <conditionalFormatting sqref="H49:J60">
    <cfRule type="cellIs" priority="6" dxfId="54" operator="equal">
      <formula>0</formula>
    </cfRule>
  </conditionalFormatting>
  <conditionalFormatting sqref="H4:J5">
    <cfRule type="cellIs" priority="12" dxfId="54" operator="equal">
      <formula>0</formula>
    </cfRule>
  </conditionalFormatting>
  <conditionalFormatting sqref="B4:G5">
    <cfRule type="cellIs" priority="4" dxfId="54" operator="equal">
      <formula>0</formula>
    </cfRule>
  </conditionalFormatting>
  <conditionalFormatting sqref="B8:G47">
    <cfRule type="cellIs" priority="2" dxfId="54" operator="equal">
      <formula>0</formula>
    </cfRule>
  </conditionalFormatting>
  <conditionalFormatting sqref="B48:G60">
    <cfRule type="cellIs" priority="1" dxfId="54" operator="equal">
      <formula>0</formula>
    </cfRule>
  </conditionalFormatting>
  <conditionalFormatting sqref="B6:G7">
    <cfRule type="cellIs" priority="3" dxfId="54"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60" zoomScaleNormal="60" zoomScalePageLayoutView="0" workbookViewId="0" topLeftCell="A1">
      <selection activeCell="B13" sqref="B13"/>
    </sheetView>
  </sheetViews>
  <sheetFormatPr defaultColWidth="9.140625" defaultRowHeight="15"/>
  <cols>
    <col min="1" max="1" width="34.00390625" style="0" bestFit="1" customWidth="1"/>
    <col min="2" max="10" width="14.28125" style="0" customWidth="1"/>
  </cols>
  <sheetData>
    <row r="1" spans="1:10" ht="18" customHeight="1">
      <c r="A1" s="69" t="s">
        <v>63</v>
      </c>
      <c r="B1" s="70"/>
      <c r="C1" s="70"/>
      <c r="D1" s="70"/>
      <c r="E1" s="70"/>
      <c r="F1" s="70"/>
      <c r="G1" s="70"/>
      <c r="H1" s="70"/>
      <c r="I1" s="70"/>
      <c r="J1" s="71"/>
    </row>
    <row r="2" spans="1:10" ht="30" customHeight="1">
      <c r="A2" s="72" t="s">
        <v>1</v>
      </c>
      <c r="B2" s="74" t="s">
        <v>77</v>
      </c>
      <c r="C2" s="74"/>
      <c r="D2" s="74"/>
      <c r="E2" s="74" t="s">
        <v>78</v>
      </c>
      <c r="F2" s="74"/>
      <c r="G2" s="74"/>
      <c r="H2" s="75" t="s">
        <v>79</v>
      </c>
      <c r="I2" s="75"/>
      <c r="J2" s="76"/>
    </row>
    <row r="3" spans="1:10" ht="14.25">
      <c r="A3" s="73"/>
      <c r="B3" s="1" t="s">
        <v>2</v>
      </c>
      <c r="C3" s="1" t="s">
        <v>3</v>
      </c>
      <c r="D3" s="1" t="s">
        <v>4</v>
      </c>
      <c r="E3" s="1" t="s">
        <v>2</v>
      </c>
      <c r="F3" s="1" t="s">
        <v>3</v>
      </c>
      <c r="G3" s="1" t="s">
        <v>4</v>
      </c>
      <c r="H3" s="1" t="s">
        <v>2</v>
      </c>
      <c r="I3" s="1" t="s">
        <v>3</v>
      </c>
      <c r="J3" s="2" t="s">
        <v>4</v>
      </c>
    </row>
    <row r="4" spans="1:10" ht="14.25">
      <c r="A4" s="10" t="s">
        <v>5</v>
      </c>
      <c r="B4" s="3">
        <v>389.529</v>
      </c>
      <c r="C4" s="3">
        <v>49233.464</v>
      </c>
      <c r="D4" s="3">
        <f>B4+C4</f>
        <v>49622.993</v>
      </c>
      <c r="E4" s="3">
        <v>0</v>
      </c>
      <c r="F4" s="3">
        <v>0</v>
      </c>
      <c r="G4" s="3">
        <f>E4+F4</f>
        <v>0</v>
      </c>
      <c r="H4" s="4">
        <f aca="true" t="shared" si="0" ref="H4:J19">+_xlfn.IFERROR(((E4-B4)/B4)*100,0)</f>
        <v>-100</v>
      </c>
      <c r="I4" s="4">
        <f t="shared" si="0"/>
        <v>-100</v>
      </c>
      <c r="J4" s="5">
        <f t="shared" si="0"/>
        <v>-100</v>
      </c>
    </row>
    <row r="5" spans="1:10" ht="14.25">
      <c r="A5" s="6" t="s">
        <v>67</v>
      </c>
      <c r="B5" s="7">
        <v>11870.068</v>
      </c>
      <c r="C5" s="7">
        <v>108763.211</v>
      </c>
      <c r="D5" s="7">
        <f>B5+C5</f>
        <v>120633.279</v>
      </c>
      <c r="E5" s="7">
        <v>13586.593</v>
      </c>
      <c r="F5" s="7">
        <v>195877.947</v>
      </c>
      <c r="G5" s="7">
        <f>E5+F5</f>
        <v>209464.53999999998</v>
      </c>
      <c r="H5" s="8">
        <f t="shared" si="0"/>
        <v>14.460953382912395</v>
      </c>
      <c r="I5" s="8">
        <f t="shared" si="0"/>
        <v>80.09577429632893</v>
      </c>
      <c r="J5" s="9">
        <f t="shared" si="0"/>
        <v>73.63744211910213</v>
      </c>
    </row>
    <row r="6" spans="1:10" ht="14.25">
      <c r="A6" s="10" t="s">
        <v>51</v>
      </c>
      <c r="B6" s="3">
        <v>8123.109796</v>
      </c>
      <c r="C6" s="3">
        <v>16558.5260397</v>
      </c>
      <c r="D6" s="3">
        <f aca="true" t="shared" si="1" ref="D6:D60">B6+C6</f>
        <v>24681.6358357</v>
      </c>
      <c r="E6" s="3">
        <v>8926.92606</v>
      </c>
      <c r="F6" s="3">
        <v>21910.7625041</v>
      </c>
      <c r="G6" s="3">
        <f aca="true" t="shared" si="2" ref="G6:G60">E6+F6</f>
        <v>30837.688564099997</v>
      </c>
      <c r="H6" s="4">
        <f t="shared" si="0"/>
        <v>9.89542532585017</v>
      </c>
      <c r="I6" s="4">
        <f t="shared" si="0"/>
        <v>32.32314549959165</v>
      </c>
      <c r="J6" s="5">
        <f t="shared" si="0"/>
        <v>24.941834363732745</v>
      </c>
    </row>
    <row r="7" spans="1:10" ht="14.25">
      <c r="A7" s="6" t="s">
        <v>6</v>
      </c>
      <c r="B7" s="7">
        <v>4370</v>
      </c>
      <c r="C7" s="7">
        <v>2227</v>
      </c>
      <c r="D7" s="7">
        <f t="shared" si="1"/>
        <v>6597</v>
      </c>
      <c r="E7" s="7">
        <v>5509</v>
      </c>
      <c r="F7" s="7">
        <v>2532</v>
      </c>
      <c r="G7" s="7">
        <f t="shared" si="2"/>
        <v>8041</v>
      </c>
      <c r="H7" s="8">
        <f t="shared" si="0"/>
        <v>26.06407322654462</v>
      </c>
      <c r="I7" s="8">
        <f t="shared" si="0"/>
        <v>13.695554557700943</v>
      </c>
      <c r="J7" s="9">
        <f t="shared" si="0"/>
        <v>21.88873730483553</v>
      </c>
    </row>
    <row r="8" spans="1:10" ht="14.25">
      <c r="A8" s="10" t="s">
        <v>7</v>
      </c>
      <c r="B8" s="3">
        <v>5503.056</v>
      </c>
      <c r="C8" s="3">
        <v>2454.174</v>
      </c>
      <c r="D8" s="3">
        <f t="shared" si="1"/>
        <v>7957.23</v>
      </c>
      <c r="E8" s="3">
        <v>5986.896559999999</v>
      </c>
      <c r="F8" s="3">
        <v>2845.041</v>
      </c>
      <c r="G8" s="3">
        <f t="shared" si="2"/>
        <v>8831.937559999998</v>
      </c>
      <c r="H8" s="4">
        <f t="shared" si="0"/>
        <v>8.79221581608473</v>
      </c>
      <c r="I8" s="4">
        <f t="shared" si="0"/>
        <v>15.926621339807209</v>
      </c>
      <c r="J8" s="5">
        <f t="shared" si="0"/>
        <v>10.99261376132145</v>
      </c>
    </row>
    <row r="9" spans="1:10" ht="14.25">
      <c r="A9" s="6" t="s">
        <v>8</v>
      </c>
      <c r="B9" s="7">
        <v>3632.953</v>
      </c>
      <c r="C9" s="7">
        <v>4439.542</v>
      </c>
      <c r="D9" s="7">
        <f t="shared" si="1"/>
        <v>8072.495000000001</v>
      </c>
      <c r="E9" s="7">
        <v>4176.89</v>
      </c>
      <c r="F9" s="7">
        <v>6675.603</v>
      </c>
      <c r="G9" s="7">
        <f t="shared" si="2"/>
        <v>10852.493</v>
      </c>
      <c r="H9" s="8">
        <f t="shared" si="0"/>
        <v>14.972310404235904</v>
      </c>
      <c r="I9" s="8">
        <f t="shared" si="0"/>
        <v>50.36692974185174</v>
      </c>
      <c r="J9" s="9">
        <f t="shared" si="0"/>
        <v>34.43790302750264</v>
      </c>
    </row>
    <row r="10" spans="1:10" ht="14.25">
      <c r="A10" s="10" t="s">
        <v>52</v>
      </c>
      <c r="B10" s="3">
        <v>175.204</v>
      </c>
      <c r="C10" s="3">
        <v>106.955</v>
      </c>
      <c r="D10" s="3">
        <f t="shared" si="1"/>
        <v>282.159</v>
      </c>
      <c r="E10" s="3">
        <v>298.77</v>
      </c>
      <c r="F10" s="3">
        <v>103.768</v>
      </c>
      <c r="G10" s="3">
        <f t="shared" si="2"/>
        <v>402.538</v>
      </c>
      <c r="H10" s="4">
        <f t="shared" si="0"/>
        <v>70.52692860893585</v>
      </c>
      <c r="I10" s="4">
        <f t="shared" si="0"/>
        <v>-2.9797578420831172</v>
      </c>
      <c r="J10" s="5">
        <f t="shared" si="0"/>
        <v>42.663533681364065</v>
      </c>
    </row>
    <row r="11" spans="1:10" ht="14.25">
      <c r="A11" s="6" t="s">
        <v>9</v>
      </c>
      <c r="B11" s="7">
        <v>499.909</v>
      </c>
      <c r="C11" s="7">
        <v>10.097</v>
      </c>
      <c r="D11" s="7">
        <f t="shared" si="1"/>
        <v>510.006</v>
      </c>
      <c r="E11" s="7">
        <v>538.059</v>
      </c>
      <c r="F11" s="7">
        <v>87.03</v>
      </c>
      <c r="G11" s="7">
        <f t="shared" si="2"/>
        <v>625.0889999999999</v>
      </c>
      <c r="H11" s="8">
        <f t="shared" si="0"/>
        <v>7.631388912782122</v>
      </c>
      <c r="I11" s="8">
        <f t="shared" si="0"/>
        <v>761.9391898583739</v>
      </c>
      <c r="J11" s="9">
        <f t="shared" si="0"/>
        <v>22.5650286467218</v>
      </c>
    </row>
    <row r="12" spans="1:10" ht="14.25">
      <c r="A12" s="10" t="s">
        <v>10</v>
      </c>
      <c r="B12" s="3">
        <v>522.676</v>
      </c>
      <c r="C12" s="3">
        <v>24.413</v>
      </c>
      <c r="D12" s="3">
        <f t="shared" si="1"/>
        <v>547.089</v>
      </c>
      <c r="E12" s="3">
        <v>614.107</v>
      </c>
      <c r="F12" s="3">
        <v>24.716</v>
      </c>
      <c r="G12" s="3">
        <f t="shared" si="2"/>
        <v>638.823</v>
      </c>
      <c r="H12" s="4">
        <f t="shared" si="0"/>
        <v>17.492863647843006</v>
      </c>
      <c r="I12" s="4">
        <f t="shared" si="0"/>
        <v>1.2411420145004743</v>
      </c>
      <c r="J12" s="5">
        <f t="shared" si="0"/>
        <v>16.767655719636096</v>
      </c>
    </row>
    <row r="13" spans="1:10" ht="14.25">
      <c r="A13" s="6" t="s">
        <v>11</v>
      </c>
      <c r="B13" s="7">
        <v>2477.158</v>
      </c>
      <c r="C13" s="7">
        <v>640.881</v>
      </c>
      <c r="D13" s="7">
        <f t="shared" si="1"/>
        <v>3118.0389999999998</v>
      </c>
      <c r="E13" s="7">
        <v>2582.695</v>
      </c>
      <c r="F13" s="7">
        <v>723.618</v>
      </c>
      <c r="G13" s="7">
        <f t="shared" si="2"/>
        <v>3306.313</v>
      </c>
      <c r="H13" s="8">
        <f t="shared" si="0"/>
        <v>4.260406481944239</v>
      </c>
      <c r="I13" s="8">
        <f t="shared" si="0"/>
        <v>12.909884986448356</v>
      </c>
      <c r="J13" s="9">
        <f t="shared" si="0"/>
        <v>6.038218251920529</v>
      </c>
    </row>
    <row r="14" spans="1:10" ht="14.25">
      <c r="A14" s="10" t="s">
        <v>12</v>
      </c>
      <c r="B14" s="3">
        <v>1481.202</v>
      </c>
      <c r="C14" s="3">
        <v>205.049</v>
      </c>
      <c r="D14" s="3">
        <f t="shared" si="1"/>
        <v>1686.251</v>
      </c>
      <c r="E14" s="3">
        <v>1521.246</v>
      </c>
      <c r="F14" s="3">
        <v>369.129</v>
      </c>
      <c r="G14" s="3">
        <f t="shared" si="2"/>
        <v>1890.375</v>
      </c>
      <c r="H14" s="4">
        <f t="shared" si="0"/>
        <v>2.703480011504177</v>
      </c>
      <c r="I14" s="4">
        <f t="shared" si="0"/>
        <v>80.01989768299285</v>
      </c>
      <c r="J14" s="5">
        <f t="shared" si="0"/>
        <v>12.105196675939704</v>
      </c>
    </row>
    <row r="15" spans="1:10" ht="14.25">
      <c r="A15" s="6" t="s">
        <v>13</v>
      </c>
      <c r="B15" s="7">
        <v>811.398</v>
      </c>
      <c r="C15" s="7">
        <v>11.436</v>
      </c>
      <c r="D15" s="7">
        <f t="shared" si="1"/>
        <v>822.8340000000001</v>
      </c>
      <c r="E15" s="7">
        <v>820.217</v>
      </c>
      <c r="F15" s="7">
        <v>24.336</v>
      </c>
      <c r="G15" s="7">
        <f t="shared" si="2"/>
        <v>844.553</v>
      </c>
      <c r="H15" s="8">
        <f t="shared" si="0"/>
        <v>1.0868895412608806</v>
      </c>
      <c r="I15" s="8">
        <f t="shared" si="0"/>
        <v>112.80167890870933</v>
      </c>
      <c r="J15" s="9">
        <f t="shared" si="0"/>
        <v>2.639536042506743</v>
      </c>
    </row>
    <row r="16" spans="1:10" ht="14.25">
      <c r="A16" s="10" t="s">
        <v>14</v>
      </c>
      <c r="B16" s="3">
        <v>1199.183</v>
      </c>
      <c r="C16" s="3">
        <v>282.229</v>
      </c>
      <c r="D16" s="3">
        <f t="shared" si="1"/>
        <v>1481.412</v>
      </c>
      <c r="E16" s="3">
        <v>1496.848</v>
      </c>
      <c r="F16" s="3">
        <v>385.982</v>
      </c>
      <c r="G16" s="3">
        <f t="shared" si="2"/>
        <v>1882.83</v>
      </c>
      <c r="H16" s="4">
        <f t="shared" si="0"/>
        <v>24.822316527168912</v>
      </c>
      <c r="I16" s="4">
        <f t="shared" si="0"/>
        <v>36.76199114903147</v>
      </c>
      <c r="J16" s="5">
        <f t="shared" si="0"/>
        <v>27.096985848636297</v>
      </c>
    </row>
    <row r="17" spans="1:10" ht="14.25">
      <c r="A17" s="6" t="s">
        <v>15</v>
      </c>
      <c r="B17" s="7">
        <v>99.964</v>
      </c>
      <c r="C17" s="7">
        <v>0</v>
      </c>
      <c r="D17" s="7">
        <f t="shared" si="1"/>
        <v>99.964</v>
      </c>
      <c r="E17" s="7">
        <v>175.013</v>
      </c>
      <c r="F17" s="7">
        <v>4.805</v>
      </c>
      <c r="G17" s="7">
        <f t="shared" si="2"/>
        <v>179.818</v>
      </c>
      <c r="H17" s="8">
        <f t="shared" si="0"/>
        <v>75.07602736985316</v>
      </c>
      <c r="I17" s="8">
        <f t="shared" si="0"/>
        <v>0</v>
      </c>
      <c r="J17" s="9">
        <f t="shared" si="0"/>
        <v>79.88275779280542</v>
      </c>
    </row>
    <row r="18" spans="1:10" ht="14.25">
      <c r="A18" s="10" t="s">
        <v>16</v>
      </c>
      <c r="B18" s="3">
        <v>106.587</v>
      </c>
      <c r="C18" s="3">
        <v>0</v>
      </c>
      <c r="D18" s="3">
        <f t="shared" si="1"/>
        <v>106.587</v>
      </c>
      <c r="E18" s="3">
        <v>218.931</v>
      </c>
      <c r="F18" s="3">
        <v>0</v>
      </c>
      <c r="G18" s="3">
        <f t="shared" si="2"/>
        <v>218.931</v>
      </c>
      <c r="H18" s="4">
        <f t="shared" si="0"/>
        <v>105.40122153733572</v>
      </c>
      <c r="I18" s="4">
        <f t="shared" si="0"/>
        <v>0</v>
      </c>
      <c r="J18" s="5">
        <f t="shared" si="0"/>
        <v>105.40122153733572</v>
      </c>
    </row>
    <row r="19" spans="1:10" ht="14.25">
      <c r="A19" s="6" t="s">
        <v>17</v>
      </c>
      <c r="B19" s="7">
        <v>58.792</v>
      </c>
      <c r="C19" s="7">
        <v>31.703</v>
      </c>
      <c r="D19" s="7">
        <f t="shared" si="1"/>
        <v>90.495</v>
      </c>
      <c r="E19" s="7">
        <v>65.609</v>
      </c>
      <c r="F19" s="7">
        <v>11.01</v>
      </c>
      <c r="G19" s="7">
        <f t="shared" si="2"/>
        <v>76.619</v>
      </c>
      <c r="H19" s="8">
        <f t="shared" si="0"/>
        <v>11.595114981630141</v>
      </c>
      <c r="I19" s="8">
        <f t="shared" si="0"/>
        <v>-65.27142541715295</v>
      </c>
      <c r="J19" s="9">
        <f t="shared" si="0"/>
        <v>-15.333443836676064</v>
      </c>
    </row>
    <row r="20" spans="1:10" ht="14.25">
      <c r="A20" s="10" t="s">
        <v>53</v>
      </c>
      <c r="B20" s="3">
        <v>0</v>
      </c>
      <c r="C20" s="3">
        <v>0</v>
      </c>
      <c r="D20" s="3">
        <f t="shared" si="1"/>
        <v>0</v>
      </c>
      <c r="E20" s="3">
        <v>0</v>
      </c>
      <c r="F20" s="3">
        <v>0</v>
      </c>
      <c r="G20" s="3">
        <f t="shared" si="2"/>
        <v>0</v>
      </c>
      <c r="H20" s="4">
        <f aca="true" t="shared" si="3" ref="H20:J60">+_xlfn.IFERROR(((E20-B20)/B20)*100,0)</f>
        <v>0</v>
      </c>
      <c r="I20" s="4">
        <f t="shared" si="3"/>
        <v>0</v>
      </c>
      <c r="J20" s="5">
        <f t="shared" si="3"/>
        <v>0</v>
      </c>
    </row>
    <row r="21" spans="1:10" ht="14.25">
      <c r="A21" s="6" t="s">
        <v>18</v>
      </c>
      <c r="B21" s="7">
        <v>87.26</v>
      </c>
      <c r="C21" s="7">
        <v>0</v>
      </c>
      <c r="D21" s="7">
        <f t="shared" si="1"/>
        <v>87.26</v>
      </c>
      <c r="E21" s="7">
        <v>65.069</v>
      </c>
      <c r="F21" s="7">
        <v>5.08</v>
      </c>
      <c r="G21" s="7">
        <f t="shared" si="2"/>
        <v>70.149</v>
      </c>
      <c r="H21" s="8">
        <f t="shared" si="3"/>
        <v>-25.43089617235847</v>
      </c>
      <c r="I21" s="8">
        <f t="shared" si="3"/>
        <v>0</v>
      </c>
      <c r="J21" s="9">
        <f t="shared" si="3"/>
        <v>-19.60921384368554</v>
      </c>
    </row>
    <row r="22" spans="1:10" ht="14.25">
      <c r="A22" s="10" t="s">
        <v>19</v>
      </c>
      <c r="B22" s="3">
        <v>0</v>
      </c>
      <c r="C22" s="3">
        <v>0</v>
      </c>
      <c r="D22" s="3">
        <f t="shared" si="1"/>
        <v>0</v>
      </c>
      <c r="E22" s="3">
        <v>0</v>
      </c>
      <c r="F22" s="3">
        <v>0</v>
      </c>
      <c r="G22" s="3">
        <f t="shared" si="2"/>
        <v>0</v>
      </c>
      <c r="H22" s="4">
        <f t="shared" si="3"/>
        <v>0</v>
      </c>
      <c r="I22" s="4">
        <f t="shared" si="3"/>
        <v>0</v>
      </c>
      <c r="J22" s="5">
        <f t="shared" si="3"/>
        <v>0</v>
      </c>
    </row>
    <row r="23" spans="1:10" ht="14.25">
      <c r="A23" s="6" t="s">
        <v>20</v>
      </c>
      <c r="B23" s="7">
        <v>312.694</v>
      </c>
      <c r="C23" s="7">
        <v>0</v>
      </c>
      <c r="D23" s="7">
        <f t="shared" si="1"/>
        <v>312.694</v>
      </c>
      <c r="E23" s="7">
        <v>373.19</v>
      </c>
      <c r="F23" s="7">
        <v>12.93</v>
      </c>
      <c r="G23" s="7">
        <f t="shared" si="2"/>
        <v>386.12</v>
      </c>
      <c r="H23" s="8">
        <f t="shared" si="3"/>
        <v>19.346709562703467</v>
      </c>
      <c r="I23" s="8">
        <f t="shared" si="3"/>
        <v>0</v>
      </c>
      <c r="J23" s="9">
        <f t="shared" si="3"/>
        <v>23.481742534234744</v>
      </c>
    </row>
    <row r="24" spans="1:10" ht="14.25">
      <c r="A24" s="10" t="s">
        <v>21</v>
      </c>
      <c r="B24" s="3">
        <v>72.866</v>
      </c>
      <c r="C24" s="3">
        <v>0</v>
      </c>
      <c r="D24" s="3">
        <f t="shared" si="1"/>
        <v>72.866</v>
      </c>
      <c r="E24" s="3">
        <v>118.047</v>
      </c>
      <c r="F24" s="3">
        <v>0</v>
      </c>
      <c r="G24" s="3">
        <f t="shared" si="2"/>
        <v>118.047</v>
      </c>
      <c r="H24" s="4">
        <f t="shared" si="3"/>
        <v>62.00559931929843</v>
      </c>
      <c r="I24" s="4">
        <f t="shared" si="3"/>
        <v>0</v>
      </c>
      <c r="J24" s="5">
        <f t="shared" si="3"/>
        <v>62.00559931929843</v>
      </c>
    </row>
    <row r="25" spans="1:10" ht="14.25">
      <c r="A25" s="6" t="s">
        <v>22</v>
      </c>
      <c r="B25" s="7">
        <v>66.562</v>
      </c>
      <c r="C25" s="7">
        <v>5.6</v>
      </c>
      <c r="D25" s="7">
        <f t="shared" si="1"/>
        <v>72.16199999999999</v>
      </c>
      <c r="E25" s="7">
        <v>137.968</v>
      </c>
      <c r="F25" s="7">
        <v>52.755</v>
      </c>
      <c r="G25" s="7">
        <f t="shared" si="2"/>
        <v>190.72299999999998</v>
      </c>
      <c r="H25" s="8">
        <f t="shared" si="3"/>
        <v>107.27742555812625</v>
      </c>
      <c r="I25" s="8">
        <f t="shared" si="3"/>
        <v>842.0535714285714</v>
      </c>
      <c r="J25" s="9">
        <f t="shared" si="3"/>
        <v>164.29838419112554</v>
      </c>
    </row>
    <row r="26" spans="1:10" ht="14.25">
      <c r="A26" s="10" t="s">
        <v>23</v>
      </c>
      <c r="B26" s="3">
        <v>55.746</v>
      </c>
      <c r="C26" s="3">
        <v>0</v>
      </c>
      <c r="D26" s="3">
        <f t="shared" si="1"/>
        <v>55.746</v>
      </c>
      <c r="E26" s="3">
        <v>67.995</v>
      </c>
      <c r="F26" s="3">
        <v>3.01</v>
      </c>
      <c r="G26" s="3">
        <f t="shared" si="2"/>
        <v>71.00500000000001</v>
      </c>
      <c r="H26" s="4">
        <f t="shared" si="3"/>
        <v>21.97287697772038</v>
      </c>
      <c r="I26" s="4">
        <f t="shared" si="3"/>
        <v>0</v>
      </c>
      <c r="J26" s="5">
        <f t="shared" si="3"/>
        <v>27.372367524127306</v>
      </c>
    </row>
    <row r="27" spans="1:10" ht="14.25">
      <c r="A27" s="6" t="s">
        <v>24</v>
      </c>
      <c r="B27" s="7">
        <v>0</v>
      </c>
      <c r="C27" s="7">
        <v>0</v>
      </c>
      <c r="D27" s="7">
        <f t="shared" si="1"/>
        <v>0</v>
      </c>
      <c r="E27" s="7">
        <v>0</v>
      </c>
      <c r="F27" s="7">
        <v>0</v>
      </c>
      <c r="G27" s="7">
        <f t="shared" si="2"/>
        <v>0</v>
      </c>
      <c r="H27" s="8">
        <f t="shared" si="3"/>
        <v>0</v>
      </c>
      <c r="I27" s="8">
        <f t="shared" si="3"/>
        <v>0</v>
      </c>
      <c r="J27" s="9">
        <f t="shared" si="3"/>
        <v>0</v>
      </c>
    </row>
    <row r="28" spans="1:10" ht="14.25">
      <c r="A28" s="10" t="s">
        <v>25</v>
      </c>
      <c r="B28" s="3">
        <v>211.525</v>
      </c>
      <c r="C28" s="3">
        <v>35.488</v>
      </c>
      <c r="D28" s="3">
        <f t="shared" si="1"/>
        <v>247.013</v>
      </c>
      <c r="E28" s="3">
        <v>295.538</v>
      </c>
      <c r="F28" s="3">
        <v>13.061</v>
      </c>
      <c r="G28" s="3">
        <f t="shared" si="2"/>
        <v>308.599</v>
      </c>
      <c r="H28" s="4">
        <f t="shared" si="3"/>
        <v>39.71776385770004</v>
      </c>
      <c r="I28" s="4">
        <f t="shared" si="3"/>
        <v>-63.19600991884581</v>
      </c>
      <c r="J28" s="5">
        <f t="shared" si="3"/>
        <v>24.9322910130236</v>
      </c>
    </row>
    <row r="29" spans="1:10" ht="14.25">
      <c r="A29" s="6" t="s">
        <v>26</v>
      </c>
      <c r="B29" s="7">
        <v>897.212</v>
      </c>
      <c r="C29" s="7">
        <v>47.179</v>
      </c>
      <c r="D29" s="7">
        <f t="shared" si="1"/>
        <v>944.391</v>
      </c>
      <c r="E29" s="7">
        <v>1180.504</v>
      </c>
      <c r="F29" s="7">
        <v>156.712</v>
      </c>
      <c r="G29" s="7">
        <f t="shared" si="2"/>
        <v>1337.216</v>
      </c>
      <c r="H29" s="8">
        <f t="shared" si="3"/>
        <v>31.574700293799</v>
      </c>
      <c r="I29" s="8">
        <f t="shared" si="3"/>
        <v>232.16473430975643</v>
      </c>
      <c r="J29" s="9">
        <f t="shared" si="3"/>
        <v>41.59558911510168</v>
      </c>
    </row>
    <row r="30" spans="1:10" ht="14.25">
      <c r="A30" s="10" t="s">
        <v>27</v>
      </c>
      <c r="B30" s="3">
        <v>363.594</v>
      </c>
      <c r="C30" s="3">
        <v>0</v>
      </c>
      <c r="D30" s="3">
        <f t="shared" si="1"/>
        <v>363.594</v>
      </c>
      <c r="E30" s="3">
        <v>491.376</v>
      </c>
      <c r="F30" s="3">
        <v>79.319</v>
      </c>
      <c r="G30" s="3">
        <f t="shared" si="2"/>
        <v>570.6949999999999</v>
      </c>
      <c r="H30" s="4">
        <f t="shared" si="3"/>
        <v>35.14414429281011</v>
      </c>
      <c r="I30" s="4">
        <f t="shared" si="3"/>
        <v>0</v>
      </c>
      <c r="J30" s="5">
        <f t="shared" si="3"/>
        <v>56.95941077135485</v>
      </c>
    </row>
    <row r="31" spans="1:10" ht="14.25">
      <c r="A31" s="6" t="s">
        <v>72</v>
      </c>
      <c r="B31" s="7">
        <v>189.941</v>
      </c>
      <c r="C31" s="7">
        <v>26.286</v>
      </c>
      <c r="D31" s="7">
        <f t="shared" si="1"/>
        <v>216.227</v>
      </c>
      <c r="E31" s="7">
        <v>228.787</v>
      </c>
      <c r="F31" s="7">
        <v>2.204</v>
      </c>
      <c r="G31" s="7">
        <f t="shared" si="2"/>
        <v>230.991</v>
      </c>
      <c r="H31" s="8">
        <f t="shared" si="3"/>
        <v>20.451613922217955</v>
      </c>
      <c r="I31" s="8">
        <f t="shared" si="3"/>
        <v>-91.61530852925512</v>
      </c>
      <c r="J31" s="9">
        <f t="shared" si="3"/>
        <v>6.8280094530285345</v>
      </c>
    </row>
    <row r="32" spans="1:10" ht="14.25">
      <c r="A32" s="10" t="s">
        <v>54</v>
      </c>
      <c r="B32" s="3">
        <v>0</v>
      </c>
      <c r="C32" s="3">
        <v>109.073</v>
      </c>
      <c r="D32" s="3">
        <f t="shared" si="1"/>
        <v>109.073</v>
      </c>
      <c r="E32" s="3">
        <v>0</v>
      </c>
      <c r="F32" s="3">
        <v>109.073</v>
      </c>
      <c r="G32" s="3">
        <f t="shared" si="2"/>
        <v>109.073</v>
      </c>
      <c r="H32" s="4">
        <f t="shared" si="3"/>
        <v>0</v>
      </c>
      <c r="I32" s="4">
        <f t="shared" si="3"/>
        <v>0</v>
      </c>
      <c r="J32" s="5">
        <f t="shared" si="3"/>
        <v>0</v>
      </c>
    </row>
    <row r="33" spans="1:10" ht="14.25">
      <c r="A33" s="6" t="s">
        <v>66</v>
      </c>
      <c r="B33" s="7">
        <v>33.805</v>
      </c>
      <c r="C33" s="7">
        <v>0</v>
      </c>
      <c r="D33" s="7">
        <f t="shared" si="1"/>
        <v>33.805</v>
      </c>
      <c r="E33" s="7">
        <v>103.227</v>
      </c>
      <c r="F33" s="7">
        <v>0</v>
      </c>
      <c r="G33" s="7">
        <f t="shared" si="2"/>
        <v>103.227</v>
      </c>
      <c r="H33" s="8">
        <f t="shared" si="3"/>
        <v>205.3601538233989</v>
      </c>
      <c r="I33" s="8">
        <f t="shared" si="3"/>
        <v>0</v>
      </c>
      <c r="J33" s="9">
        <f t="shared" si="3"/>
        <v>205.3601538233989</v>
      </c>
    </row>
    <row r="34" spans="1:10" ht="14.25">
      <c r="A34" s="10" t="s">
        <v>28</v>
      </c>
      <c r="B34" s="3">
        <v>698.968</v>
      </c>
      <c r="C34" s="3">
        <v>121.234</v>
      </c>
      <c r="D34" s="3">
        <f t="shared" si="1"/>
        <v>820.202</v>
      </c>
      <c r="E34" s="3">
        <v>784.276</v>
      </c>
      <c r="F34" s="3">
        <v>141.831</v>
      </c>
      <c r="G34" s="3">
        <f t="shared" si="2"/>
        <v>926.107</v>
      </c>
      <c r="H34" s="4">
        <f t="shared" si="3"/>
        <v>12.204850579711804</v>
      </c>
      <c r="I34" s="4">
        <f t="shared" si="3"/>
        <v>16.9894584027583</v>
      </c>
      <c r="J34" s="5">
        <f t="shared" si="3"/>
        <v>12.912063125912882</v>
      </c>
    </row>
    <row r="35" spans="1:10" ht="14.25">
      <c r="A35" s="6" t="s">
        <v>65</v>
      </c>
      <c r="B35" s="7">
        <v>134.316</v>
      </c>
      <c r="C35" s="7">
        <v>0</v>
      </c>
      <c r="D35" s="7">
        <f t="shared" si="1"/>
        <v>134.316</v>
      </c>
      <c r="E35" s="7">
        <v>219.462</v>
      </c>
      <c r="F35" s="7">
        <v>0</v>
      </c>
      <c r="G35" s="7">
        <f t="shared" si="2"/>
        <v>219.462</v>
      </c>
      <c r="H35" s="8">
        <f t="shared" si="3"/>
        <v>63.39229875815241</v>
      </c>
      <c r="I35" s="8">
        <f t="shared" si="3"/>
        <v>0</v>
      </c>
      <c r="J35" s="9">
        <f t="shared" si="3"/>
        <v>63.39229875815241</v>
      </c>
    </row>
    <row r="36" spans="1:10" ht="14.25">
      <c r="A36" s="10" t="s">
        <v>29</v>
      </c>
      <c r="B36" s="3">
        <v>53.169</v>
      </c>
      <c r="C36" s="3">
        <v>0.705</v>
      </c>
      <c r="D36" s="3">
        <f t="shared" si="1"/>
        <v>53.873999999999995</v>
      </c>
      <c r="E36" s="3">
        <v>40.493</v>
      </c>
      <c r="F36" s="3">
        <v>12.362</v>
      </c>
      <c r="G36" s="3">
        <f t="shared" si="2"/>
        <v>52.855000000000004</v>
      </c>
      <c r="H36" s="4">
        <f t="shared" si="3"/>
        <v>-23.84095995787018</v>
      </c>
      <c r="I36" s="4">
        <f t="shared" si="3"/>
        <v>1653.4751773049645</v>
      </c>
      <c r="J36" s="5">
        <f t="shared" si="3"/>
        <v>-1.8914504213535126</v>
      </c>
    </row>
    <row r="37" spans="1:10" ht="14.25">
      <c r="A37" s="6" t="s">
        <v>30</v>
      </c>
      <c r="B37" s="7">
        <v>76.15</v>
      </c>
      <c r="C37" s="7">
        <v>0</v>
      </c>
      <c r="D37" s="7">
        <f t="shared" si="1"/>
        <v>76.15</v>
      </c>
      <c r="E37" s="7">
        <v>118.969</v>
      </c>
      <c r="F37" s="7">
        <v>4.305</v>
      </c>
      <c r="G37" s="7">
        <f t="shared" si="2"/>
        <v>123.274</v>
      </c>
      <c r="H37" s="8">
        <f t="shared" si="3"/>
        <v>56.229809586342725</v>
      </c>
      <c r="I37" s="8">
        <f t="shared" si="3"/>
        <v>0</v>
      </c>
      <c r="J37" s="9">
        <f t="shared" si="3"/>
        <v>61.88312541037425</v>
      </c>
    </row>
    <row r="38" spans="1:10" ht="409.5">
      <c r="A38" s="10" t="s">
        <v>31</v>
      </c>
      <c r="B38" s="3">
        <v>490.269</v>
      </c>
      <c r="C38" s="3">
        <v>0</v>
      </c>
      <c r="D38" s="3">
        <f t="shared" si="1"/>
        <v>490.269</v>
      </c>
      <c r="E38" s="3">
        <v>377.401</v>
      </c>
      <c r="F38" s="3">
        <v>0</v>
      </c>
      <c r="G38" s="3">
        <f t="shared" si="2"/>
        <v>377.401</v>
      </c>
      <c r="H38" s="4">
        <f t="shared" si="3"/>
        <v>-23.021647299747688</v>
      </c>
      <c r="I38" s="4">
        <f t="shared" si="3"/>
        <v>0</v>
      </c>
      <c r="J38" s="5">
        <f t="shared" si="3"/>
        <v>-23.021647299747688</v>
      </c>
    </row>
    <row r="39" spans="1:10" ht="409.5">
      <c r="A39" s="6" t="s">
        <v>32</v>
      </c>
      <c r="B39" s="7">
        <v>17.365</v>
      </c>
      <c r="C39" s="7">
        <v>0</v>
      </c>
      <c r="D39" s="7">
        <f t="shared" si="1"/>
        <v>17.365</v>
      </c>
      <c r="E39" s="7">
        <v>29.471</v>
      </c>
      <c r="F39" s="7">
        <v>0</v>
      </c>
      <c r="G39" s="7">
        <f t="shared" si="2"/>
        <v>29.471</v>
      </c>
      <c r="H39" s="8">
        <f t="shared" si="3"/>
        <v>69.71494385257704</v>
      </c>
      <c r="I39" s="8">
        <f t="shared" si="3"/>
        <v>0</v>
      </c>
      <c r="J39" s="9">
        <f t="shared" si="3"/>
        <v>69.71494385257704</v>
      </c>
    </row>
    <row r="40" spans="1:10" ht="409.5">
      <c r="A40" s="10" t="s">
        <v>33</v>
      </c>
      <c r="B40" s="3">
        <v>985.936</v>
      </c>
      <c r="C40" s="3">
        <v>570.58</v>
      </c>
      <c r="D40" s="3">
        <f t="shared" si="1"/>
        <v>1556.516</v>
      </c>
      <c r="E40" s="3">
        <v>1270.84</v>
      </c>
      <c r="F40" s="3">
        <v>623.027</v>
      </c>
      <c r="G40" s="3">
        <f t="shared" si="2"/>
        <v>1893.867</v>
      </c>
      <c r="H40" s="4">
        <f t="shared" si="3"/>
        <v>28.89680466074876</v>
      </c>
      <c r="I40" s="4">
        <f t="shared" si="3"/>
        <v>9.1918749342774</v>
      </c>
      <c r="J40" s="5">
        <f t="shared" si="3"/>
        <v>21.673468181502784</v>
      </c>
    </row>
    <row r="41" spans="1:10" ht="409.5">
      <c r="A41" s="6" t="s">
        <v>34</v>
      </c>
      <c r="B41" s="7">
        <v>0</v>
      </c>
      <c r="C41" s="7">
        <v>0</v>
      </c>
      <c r="D41" s="7">
        <f t="shared" si="1"/>
        <v>0</v>
      </c>
      <c r="E41" s="7">
        <v>0</v>
      </c>
      <c r="F41" s="7">
        <v>2.462</v>
      </c>
      <c r="G41" s="7">
        <f t="shared" si="2"/>
        <v>2.462</v>
      </c>
      <c r="H41" s="8">
        <f t="shared" si="3"/>
        <v>0</v>
      </c>
      <c r="I41" s="8">
        <f t="shared" si="3"/>
        <v>0</v>
      </c>
      <c r="J41" s="9">
        <f t="shared" si="3"/>
        <v>0</v>
      </c>
    </row>
    <row r="42" spans="1:10" ht="409.5">
      <c r="A42" s="10" t="s">
        <v>35</v>
      </c>
      <c r="B42" s="3">
        <v>360.283</v>
      </c>
      <c r="C42" s="3">
        <v>117.934</v>
      </c>
      <c r="D42" s="3">
        <f t="shared" si="1"/>
        <v>478.217</v>
      </c>
      <c r="E42" s="3">
        <v>533.188</v>
      </c>
      <c r="F42" s="3">
        <v>242.835</v>
      </c>
      <c r="G42" s="3">
        <f t="shared" si="2"/>
        <v>776.023</v>
      </c>
      <c r="H42" s="4">
        <f t="shared" si="3"/>
        <v>47.991440062395384</v>
      </c>
      <c r="I42" s="4">
        <f t="shared" si="3"/>
        <v>105.90754150626623</v>
      </c>
      <c r="J42" s="5">
        <f t="shared" si="3"/>
        <v>62.27423951887951</v>
      </c>
    </row>
    <row r="43" spans="1:10" ht="409.5">
      <c r="A43" s="6" t="s">
        <v>36</v>
      </c>
      <c r="B43" s="7">
        <v>391.047</v>
      </c>
      <c r="C43" s="7">
        <v>0</v>
      </c>
      <c r="D43" s="7">
        <f t="shared" si="1"/>
        <v>391.047</v>
      </c>
      <c r="E43" s="7">
        <v>488.869</v>
      </c>
      <c r="F43" s="7">
        <v>5.118</v>
      </c>
      <c r="G43" s="7">
        <f t="shared" si="2"/>
        <v>493.987</v>
      </c>
      <c r="H43" s="8">
        <f t="shared" si="3"/>
        <v>25.015407355126108</v>
      </c>
      <c r="I43" s="8">
        <f t="shared" si="3"/>
        <v>0</v>
      </c>
      <c r="J43" s="9">
        <f t="shared" si="3"/>
        <v>26.32420143870174</v>
      </c>
    </row>
    <row r="44" spans="1:10" ht="409.5">
      <c r="A44" s="10" t="s">
        <v>74</v>
      </c>
      <c r="B44" s="3">
        <v>568.335</v>
      </c>
      <c r="C44" s="3">
        <v>0</v>
      </c>
      <c r="D44" s="3">
        <f t="shared" si="1"/>
        <v>568.335</v>
      </c>
      <c r="E44" s="3">
        <v>475.573</v>
      </c>
      <c r="F44" s="3">
        <v>0</v>
      </c>
      <c r="G44" s="3">
        <f t="shared" si="2"/>
        <v>475.573</v>
      </c>
      <c r="H44" s="4">
        <f t="shared" si="3"/>
        <v>-16.32171166653471</v>
      </c>
      <c r="I44" s="4">
        <f t="shared" si="3"/>
        <v>0</v>
      </c>
      <c r="J44" s="5">
        <f t="shared" si="3"/>
        <v>-16.32171166653471</v>
      </c>
    </row>
    <row r="45" spans="1:10" ht="409.5">
      <c r="A45" s="6" t="s">
        <v>68</v>
      </c>
      <c r="B45" s="7">
        <v>203.713</v>
      </c>
      <c r="C45" s="7">
        <v>0</v>
      </c>
      <c r="D45" s="7">
        <f t="shared" si="1"/>
        <v>203.713</v>
      </c>
      <c r="E45" s="7">
        <v>262.372</v>
      </c>
      <c r="F45" s="7">
        <v>4.695</v>
      </c>
      <c r="G45" s="7">
        <f t="shared" si="2"/>
        <v>267.067</v>
      </c>
      <c r="H45" s="8">
        <f t="shared" si="3"/>
        <v>28.794922268092865</v>
      </c>
      <c r="I45" s="8">
        <f t="shared" si="3"/>
        <v>0</v>
      </c>
      <c r="J45" s="9">
        <f t="shared" si="3"/>
        <v>31.09963527119036</v>
      </c>
    </row>
    <row r="46" spans="1:10" ht="409.5">
      <c r="A46" s="10" t="s">
        <v>37</v>
      </c>
      <c r="B46" s="3">
        <v>179.062</v>
      </c>
      <c r="C46" s="3">
        <v>0.68</v>
      </c>
      <c r="D46" s="3">
        <f t="shared" si="1"/>
        <v>179.74200000000002</v>
      </c>
      <c r="E46" s="3">
        <v>242.868</v>
      </c>
      <c r="F46" s="3">
        <v>3.021</v>
      </c>
      <c r="G46" s="3">
        <f t="shared" si="2"/>
        <v>245.88899999999998</v>
      </c>
      <c r="H46" s="4">
        <f t="shared" si="3"/>
        <v>35.633467737431715</v>
      </c>
      <c r="I46" s="4">
        <f t="shared" si="3"/>
        <v>344.26470588235287</v>
      </c>
      <c r="J46" s="5">
        <f t="shared" si="3"/>
        <v>36.80108155022196</v>
      </c>
    </row>
    <row r="47" spans="1:10" ht="409.5">
      <c r="A47" s="6" t="s">
        <v>38</v>
      </c>
      <c r="B47" s="7">
        <v>458.018</v>
      </c>
      <c r="C47" s="7">
        <v>0</v>
      </c>
      <c r="D47" s="7">
        <f t="shared" si="1"/>
        <v>458.018</v>
      </c>
      <c r="E47" s="7">
        <v>587.765</v>
      </c>
      <c r="F47" s="7">
        <v>21.193</v>
      </c>
      <c r="G47" s="7">
        <f t="shared" si="2"/>
        <v>608.958</v>
      </c>
      <c r="H47" s="8">
        <f t="shared" si="3"/>
        <v>28.327925976708347</v>
      </c>
      <c r="I47" s="8">
        <f t="shared" si="3"/>
        <v>0</v>
      </c>
      <c r="J47" s="9">
        <f t="shared" si="3"/>
        <v>32.95503670161435</v>
      </c>
    </row>
    <row r="48" spans="1:10" ht="409.5">
      <c r="A48" s="10" t="s">
        <v>73</v>
      </c>
      <c r="B48" s="3">
        <v>0</v>
      </c>
      <c r="C48" s="3">
        <v>0</v>
      </c>
      <c r="D48" s="3">
        <f t="shared" si="1"/>
        <v>0</v>
      </c>
      <c r="E48" s="3">
        <v>494.519</v>
      </c>
      <c r="F48" s="3">
        <v>0</v>
      </c>
      <c r="G48" s="3">
        <f t="shared" si="2"/>
        <v>494.519</v>
      </c>
      <c r="H48" s="4">
        <f t="shared" si="3"/>
        <v>0</v>
      </c>
      <c r="I48" s="4">
        <f t="shared" si="3"/>
        <v>0</v>
      </c>
      <c r="J48" s="5">
        <f t="shared" si="3"/>
        <v>0</v>
      </c>
    </row>
    <row r="49" spans="1:10" ht="409.5">
      <c r="A49" s="6" t="s">
        <v>39</v>
      </c>
      <c r="B49" s="7">
        <v>756.278</v>
      </c>
      <c r="C49" s="7">
        <v>169.808</v>
      </c>
      <c r="D49" s="7">
        <f t="shared" si="1"/>
        <v>926.086</v>
      </c>
      <c r="E49" s="7">
        <v>787.712</v>
      </c>
      <c r="F49" s="7">
        <v>206.17</v>
      </c>
      <c r="G49" s="7">
        <f t="shared" si="2"/>
        <v>993.882</v>
      </c>
      <c r="H49" s="8">
        <f t="shared" si="3"/>
        <v>4.156408093320177</v>
      </c>
      <c r="I49" s="8">
        <f t="shared" si="3"/>
        <v>21.413596532554415</v>
      </c>
      <c r="J49" s="9">
        <f t="shared" si="3"/>
        <v>7.320702396969605</v>
      </c>
    </row>
    <row r="50" spans="1:10" ht="409.5">
      <c r="A50" s="10" t="s">
        <v>40</v>
      </c>
      <c r="B50" s="3">
        <v>22.472</v>
      </c>
      <c r="C50" s="3">
        <v>0</v>
      </c>
      <c r="D50" s="3">
        <f t="shared" si="1"/>
        <v>22.472</v>
      </c>
      <c r="E50" s="3">
        <v>31.133</v>
      </c>
      <c r="F50" s="3">
        <v>0</v>
      </c>
      <c r="G50" s="3">
        <f t="shared" si="2"/>
        <v>31.133</v>
      </c>
      <c r="H50" s="4">
        <f t="shared" si="3"/>
        <v>38.541295834816644</v>
      </c>
      <c r="I50" s="4">
        <f t="shared" si="3"/>
        <v>0</v>
      </c>
      <c r="J50" s="5">
        <f t="shared" si="3"/>
        <v>38.541295834816644</v>
      </c>
    </row>
    <row r="51" spans="1:10" ht="409.5">
      <c r="A51" s="6" t="s">
        <v>41</v>
      </c>
      <c r="B51" s="7">
        <v>43.027</v>
      </c>
      <c r="C51" s="7">
        <v>0</v>
      </c>
      <c r="D51" s="7">
        <f t="shared" si="1"/>
        <v>43.027</v>
      </c>
      <c r="E51" s="7">
        <v>56.036</v>
      </c>
      <c r="F51" s="7">
        <v>0</v>
      </c>
      <c r="G51" s="7">
        <f t="shared" si="2"/>
        <v>56.036</v>
      </c>
      <c r="H51" s="8">
        <f t="shared" si="3"/>
        <v>30.234503916145677</v>
      </c>
      <c r="I51" s="8">
        <f t="shared" si="3"/>
        <v>0</v>
      </c>
      <c r="J51" s="9">
        <f t="shared" si="3"/>
        <v>30.234503916145677</v>
      </c>
    </row>
    <row r="52" spans="1:10" ht="409.5">
      <c r="A52" s="10" t="s">
        <v>42</v>
      </c>
      <c r="B52" s="3">
        <v>250.071</v>
      </c>
      <c r="C52" s="3">
        <v>1.221</v>
      </c>
      <c r="D52" s="3">
        <f t="shared" si="1"/>
        <v>251.292</v>
      </c>
      <c r="E52" s="3">
        <v>272.321</v>
      </c>
      <c r="F52" s="3">
        <v>12.891</v>
      </c>
      <c r="G52" s="3">
        <f t="shared" si="2"/>
        <v>285.21200000000005</v>
      </c>
      <c r="H52" s="4">
        <f t="shared" si="3"/>
        <v>8.897473117634604</v>
      </c>
      <c r="I52" s="4">
        <f t="shared" si="3"/>
        <v>955.7739557739558</v>
      </c>
      <c r="J52" s="5">
        <f t="shared" si="3"/>
        <v>13.498241090046657</v>
      </c>
    </row>
    <row r="53" spans="1:10" ht="409.5">
      <c r="A53" s="6" t="s">
        <v>71</v>
      </c>
      <c r="B53" s="7">
        <v>319.066</v>
      </c>
      <c r="C53" s="7">
        <v>0</v>
      </c>
      <c r="D53" s="7">
        <f t="shared" si="1"/>
        <v>319.066</v>
      </c>
      <c r="E53" s="7">
        <v>499.895</v>
      </c>
      <c r="F53" s="7">
        <v>80.22</v>
      </c>
      <c r="G53" s="7">
        <f t="shared" si="2"/>
        <v>580.115</v>
      </c>
      <c r="H53" s="8">
        <f t="shared" si="3"/>
        <v>56.674481141832736</v>
      </c>
      <c r="I53" s="8">
        <f t="shared" si="3"/>
        <v>0</v>
      </c>
      <c r="J53" s="9">
        <f t="shared" si="3"/>
        <v>81.8166147442849</v>
      </c>
    </row>
    <row r="54" spans="1:10" ht="409.5">
      <c r="A54" s="10" t="s">
        <v>43</v>
      </c>
      <c r="B54" s="3">
        <v>240.537</v>
      </c>
      <c r="C54" s="3">
        <v>0</v>
      </c>
      <c r="D54" s="3">
        <f t="shared" si="1"/>
        <v>240.537</v>
      </c>
      <c r="E54" s="3">
        <v>271.503</v>
      </c>
      <c r="F54" s="3">
        <v>0</v>
      </c>
      <c r="G54" s="3">
        <f t="shared" si="2"/>
        <v>271.503</v>
      </c>
      <c r="H54" s="4">
        <f t="shared" si="3"/>
        <v>12.873695107197635</v>
      </c>
      <c r="I54" s="4">
        <f t="shared" si="3"/>
        <v>0</v>
      </c>
      <c r="J54" s="5">
        <f t="shared" si="3"/>
        <v>12.873695107197635</v>
      </c>
    </row>
    <row r="55" spans="1:10" ht="409.5">
      <c r="A55" s="6" t="s">
        <v>69</v>
      </c>
      <c r="B55" s="7">
        <v>14.788</v>
      </c>
      <c r="C55" s="7">
        <v>72.967</v>
      </c>
      <c r="D55" s="7">
        <f t="shared" si="1"/>
        <v>87.755</v>
      </c>
      <c r="E55" s="7">
        <v>16.908</v>
      </c>
      <c r="F55" s="7">
        <v>126.786</v>
      </c>
      <c r="G55" s="7">
        <f t="shared" si="2"/>
        <v>143.69400000000002</v>
      </c>
      <c r="H55" s="8">
        <f t="shared" si="3"/>
        <v>14.335948065999466</v>
      </c>
      <c r="I55" s="8">
        <f t="shared" si="3"/>
        <v>73.75800019186755</v>
      </c>
      <c r="J55" s="9">
        <f t="shared" si="3"/>
        <v>63.744515981995356</v>
      </c>
    </row>
    <row r="56" spans="1:10" ht="409.5">
      <c r="A56" s="10" t="s">
        <v>44</v>
      </c>
      <c r="B56" s="3">
        <v>0</v>
      </c>
      <c r="C56" s="3">
        <v>0</v>
      </c>
      <c r="D56" s="3">
        <f t="shared" si="1"/>
        <v>0</v>
      </c>
      <c r="E56" s="3">
        <v>96.26</v>
      </c>
      <c r="F56" s="3">
        <v>7.282</v>
      </c>
      <c r="G56" s="3">
        <f t="shared" si="2"/>
        <v>103.542</v>
      </c>
      <c r="H56" s="4">
        <f t="shared" si="3"/>
        <v>0</v>
      </c>
      <c r="I56" s="4">
        <f t="shared" si="3"/>
        <v>0</v>
      </c>
      <c r="J56" s="5">
        <f t="shared" si="3"/>
        <v>0</v>
      </c>
    </row>
    <row r="57" spans="1:10" ht="409.5">
      <c r="A57" s="6" t="s">
        <v>45</v>
      </c>
      <c r="B57" s="7">
        <v>0</v>
      </c>
      <c r="C57" s="7">
        <v>0</v>
      </c>
      <c r="D57" s="7">
        <f t="shared" si="1"/>
        <v>0</v>
      </c>
      <c r="E57" s="7">
        <v>0</v>
      </c>
      <c r="F57" s="7">
        <v>0</v>
      </c>
      <c r="G57" s="7">
        <f t="shared" si="2"/>
        <v>0</v>
      </c>
      <c r="H57" s="8">
        <f t="shared" si="3"/>
        <v>0</v>
      </c>
      <c r="I57" s="8">
        <f t="shared" si="3"/>
        <v>0</v>
      </c>
      <c r="J57" s="9">
        <f t="shared" si="3"/>
        <v>0</v>
      </c>
    </row>
    <row r="58" spans="1:10" ht="409.5">
      <c r="A58" s="10" t="s">
        <v>46</v>
      </c>
      <c r="B58" s="3">
        <v>940.606</v>
      </c>
      <c r="C58" s="3">
        <v>0</v>
      </c>
      <c r="D58" s="3">
        <f t="shared" si="1"/>
        <v>940.606</v>
      </c>
      <c r="E58" s="3">
        <v>1168.994</v>
      </c>
      <c r="F58" s="3">
        <v>9.124</v>
      </c>
      <c r="G58" s="3">
        <f t="shared" si="2"/>
        <v>1178.118</v>
      </c>
      <c r="H58" s="4">
        <f t="shared" si="3"/>
        <v>24.28094228614318</v>
      </c>
      <c r="I58" s="4">
        <f t="shared" si="3"/>
        <v>0</v>
      </c>
      <c r="J58" s="5">
        <f t="shared" si="3"/>
        <v>25.250955235241957</v>
      </c>
    </row>
    <row r="59" spans="1:10" ht="409.5">
      <c r="A59" s="6" t="s">
        <v>55</v>
      </c>
      <c r="B59" s="7">
        <v>25.081</v>
      </c>
      <c r="C59" s="7">
        <v>0</v>
      </c>
      <c r="D59" s="7">
        <f t="shared" si="1"/>
        <v>25.081</v>
      </c>
      <c r="E59" s="7">
        <v>27.232</v>
      </c>
      <c r="F59" s="7">
        <v>12.898</v>
      </c>
      <c r="G59" s="7">
        <f t="shared" si="2"/>
        <v>40.129999999999995</v>
      </c>
      <c r="H59" s="8">
        <f t="shared" si="3"/>
        <v>8.576213069654319</v>
      </c>
      <c r="I59" s="8">
        <f t="shared" si="3"/>
        <v>0</v>
      </c>
      <c r="J59" s="9">
        <f t="shared" si="3"/>
        <v>60.0015948327419</v>
      </c>
    </row>
    <row r="60" spans="1:10" ht="409.5">
      <c r="A60" s="10" t="s">
        <v>56</v>
      </c>
      <c r="B60" s="3">
        <v>7.995</v>
      </c>
      <c r="C60" s="3">
        <v>65.106</v>
      </c>
      <c r="D60" s="3">
        <f t="shared" si="1"/>
        <v>73.101</v>
      </c>
      <c r="E60" s="3">
        <v>13.384</v>
      </c>
      <c r="F60" s="3">
        <v>56.764</v>
      </c>
      <c r="G60" s="3">
        <f t="shared" si="2"/>
        <v>70.148</v>
      </c>
      <c r="H60" s="4">
        <f t="shared" si="3"/>
        <v>67.40462789243279</v>
      </c>
      <c r="I60" s="4">
        <f t="shared" si="3"/>
        <v>-12.812951187294555</v>
      </c>
      <c r="J60" s="5">
        <f t="shared" si="3"/>
        <v>-4.039616421115994</v>
      </c>
    </row>
    <row r="61" spans="1:10" ht="409.5">
      <c r="A61" s="11" t="s">
        <v>47</v>
      </c>
      <c r="B61" s="20">
        <f aca="true" t="shared" si="4" ref="B61:G61">+B62-SUM(B6+B10+B32+B20+B59+B60+B5)</f>
        <v>30647.087999999996</v>
      </c>
      <c r="C61" s="20">
        <f t="shared" si="4"/>
        <v>60729.669999999925</v>
      </c>
      <c r="D61" s="20">
        <f t="shared" si="4"/>
        <v>91376.75800000006</v>
      </c>
      <c r="E61" s="20">
        <f t="shared" si="4"/>
        <v>35894.04055999998</v>
      </c>
      <c r="F61" s="20">
        <f t="shared" si="4"/>
        <v>15511.662999999913</v>
      </c>
      <c r="G61" s="20">
        <f t="shared" si="4"/>
        <v>51405.70356000002</v>
      </c>
      <c r="H61" s="21">
        <f aca="true" t="shared" si="5" ref="H61:J62">+_xlfn.IFERROR(((E61-B61)/B61)*100,0)</f>
        <v>17.120558272942553</v>
      </c>
      <c r="I61" s="21">
        <f t="shared" si="5"/>
        <v>-74.45785066838016</v>
      </c>
      <c r="J61" s="21">
        <f t="shared" si="5"/>
        <v>-43.74313043585986</v>
      </c>
    </row>
    <row r="62" spans="1:10" ht="409.5">
      <c r="A62" s="14" t="s">
        <v>48</v>
      </c>
      <c r="B62" s="22">
        <f aca="true" t="shared" si="6" ref="B62:G62">SUM(B4:B60)</f>
        <v>50848.545796</v>
      </c>
      <c r="C62" s="22">
        <f t="shared" si="6"/>
        <v>186332.54103969992</v>
      </c>
      <c r="D62" s="22">
        <f t="shared" si="6"/>
        <v>237181.08683570006</v>
      </c>
      <c r="E62" s="22">
        <f t="shared" si="6"/>
        <v>58746.945619999984</v>
      </c>
      <c r="F62" s="22">
        <f t="shared" si="6"/>
        <v>233582.8755040999</v>
      </c>
      <c r="G62" s="22">
        <f t="shared" si="6"/>
        <v>292329.8211241</v>
      </c>
      <c r="H62" s="23">
        <f t="shared" si="5"/>
        <v>15.533187233490784</v>
      </c>
      <c r="I62" s="23">
        <f t="shared" si="5"/>
        <v>25.35806907411457</v>
      </c>
      <c r="J62" s="23">
        <f t="shared" si="5"/>
        <v>23.25174195976366</v>
      </c>
    </row>
    <row r="63" spans="1:10" ht="409.5">
      <c r="A63" s="24"/>
      <c r="B63" s="25"/>
      <c r="C63" s="25"/>
      <c r="D63" s="25"/>
      <c r="E63" s="25"/>
      <c r="F63" s="25"/>
      <c r="G63" s="25"/>
      <c r="H63" s="25"/>
      <c r="I63" s="25"/>
      <c r="J63" s="26"/>
    </row>
    <row r="64" spans="1:10" ht="409.5">
      <c r="A64" s="24" t="s">
        <v>64</v>
      </c>
      <c r="B64" s="25"/>
      <c r="C64" s="25"/>
      <c r="D64" s="25"/>
      <c r="E64" s="25"/>
      <c r="F64" s="25"/>
      <c r="G64" s="25"/>
      <c r="H64" s="25"/>
      <c r="I64" s="25"/>
      <c r="J64" s="26"/>
    </row>
    <row r="65" spans="1:10" ht="15" thickBot="1">
      <c r="A65" s="27"/>
      <c r="B65" s="28"/>
      <c r="C65" s="28"/>
      <c r="D65" s="28"/>
      <c r="E65" s="28"/>
      <c r="F65" s="28"/>
      <c r="G65" s="28"/>
      <c r="H65" s="28"/>
      <c r="I65" s="28"/>
      <c r="J65" s="29"/>
    </row>
    <row r="66" spans="1:10" ht="45.75" customHeight="1">
      <c r="A66" s="68" t="s">
        <v>70</v>
      </c>
      <c r="B66" s="68"/>
      <c r="C66" s="68"/>
      <c r="D66" s="68"/>
      <c r="E66" s="68"/>
      <c r="F66" s="68"/>
      <c r="G66" s="68"/>
      <c r="H66" s="68"/>
      <c r="I66" s="68"/>
      <c r="J66" s="68"/>
    </row>
    <row r="67" ht="409.5">
      <c r="A67" s="35"/>
    </row>
    <row r="68" spans="2:7" ht="409.5">
      <c r="B68" s="33"/>
      <c r="C68" s="33"/>
      <c r="D68" s="33"/>
      <c r="E68" s="33"/>
      <c r="F68" s="33"/>
      <c r="G68" s="33"/>
    </row>
    <row r="69" spans="2:7" ht="409.5">
      <c r="B69" s="33"/>
      <c r="C69" s="33"/>
      <c r="D69" s="33"/>
      <c r="E69" s="33"/>
      <c r="F69" s="33"/>
      <c r="G69" s="33"/>
    </row>
    <row r="70" spans="2:7" ht="409.5">
      <c r="B70" s="33"/>
      <c r="C70" s="33"/>
      <c r="D70" s="33"/>
      <c r="E70" s="33"/>
      <c r="F70" s="33"/>
      <c r="G70" s="33"/>
    </row>
    <row r="71" spans="2:8" ht="409.5">
      <c r="B71" s="33"/>
      <c r="C71" s="33"/>
      <c r="D71" s="33"/>
      <c r="E71" s="33"/>
      <c r="F71" s="33"/>
      <c r="G71" s="33"/>
      <c r="H71" s="33"/>
    </row>
  </sheetData>
  <sheetProtection/>
  <mergeCells count="6">
    <mergeCell ref="A66:J66"/>
    <mergeCell ref="A1:J1"/>
    <mergeCell ref="A2:A3"/>
    <mergeCell ref="B2:D2"/>
    <mergeCell ref="E2:G2"/>
    <mergeCell ref="H2:J2"/>
  </mergeCells>
  <conditionalFormatting sqref="H8:J46">
    <cfRule type="cellIs" priority="7" dxfId="54" operator="equal">
      <formula>0</formula>
    </cfRule>
  </conditionalFormatting>
  <conditionalFormatting sqref="H4:J5">
    <cfRule type="cellIs" priority="11" dxfId="54" operator="equal">
      <formula>0</formula>
    </cfRule>
  </conditionalFormatting>
  <conditionalFormatting sqref="H6:J7">
    <cfRule type="cellIs" priority="9" dxfId="54" operator="equal">
      <formula>0</formula>
    </cfRule>
  </conditionalFormatting>
  <conditionalFormatting sqref="H47:J60">
    <cfRule type="cellIs" priority="5" dxfId="54" operator="equal">
      <formula>0</formula>
    </cfRule>
  </conditionalFormatting>
  <conditionalFormatting sqref="B4:G5">
    <cfRule type="cellIs" priority="4" dxfId="54" operator="equal">
      <formula>0</formula>
    </cfRule>
  </conditionalFormatting>
  <conditionalFormatting sqref="B6:G7">
    <cfRule type="cellIs" priority="3" dxfId="54" operator="equal">
      <formula>0</formula>
    </cfRule>
  </conditionalFormatting>
  <conditionalFormatting sqref="B8:G46">
    <cfRule type="cellIs" priority="2" dxfId="54" operator="equal">
      <formula>0</formula>
    </cfRule>
  </conditionalFormatting>
  <conditionalFormatting sqref="B47:G60">
    <cfRule type="cellIs" priority="1" dxfId="54"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55" zoomScaleNormal="55" zoomScalePageLayoutView="0" workbookViewId="0" topLeftCell="B1">
      <selection activeCell="P8" sqref="P8"/>
    </sheetView>
  </sheetViews>
  <sheetFormatPr defaultColWidth="9.140625" defaultRowHeight="15"/>
  <cols>
    <col min="1" max="1" width="34.00390625" style="0" bestFit="1" customWidth="1"/>
    <col min="2" max="10" width="14.28125" style="0" customWidth="1"/>
  </cols>
  <sheetData>
    <row r="1" spans="1:10" ht="18" customHeight="1">
      <c r="A1" s="69" t="s">
        <v>75</v>
      </c>
      <c r="B1" s="70"/>
      <c r="C1" s="70"/>
      <c r="D1" s="70"/>
      <c r="E1" s="70"/>
      <c r="F1" s="70"/>
      <c r="G1" s="70"/>
      <c r="H1" s="70"/>
      <c r="I1" s="70"/>
      <c r="J1" s="71"/>
    </row>
    <row r="2" spans="1:10" ht="30" customHeight="1">
      <c r="A2" s="72" t="s">
        <v>1</v>
      </c>
      <c r="B2" s="74" t="s">
        <v>77</v>
      </c>
      <c r="C2" s="74"/>
      <c r="D2" s="74"/>
      <c r="E2" s="74" t="s">
        <v>78</v>
      </c>
      <c r="F2" s="74"/>
      <c r="G2" s="74"/>
      <c r="H2" s="75" t="s">
        <v>79</v>
      </c>
      <c r="I2" s="75"/>
      <c r="J2" s="76"/>
    </row>
    <row r="3" spans="1:10" ht="14.25">
      <c r="A3" s="73"/>
      <c r="B3" s="1" t="s">
        <v>2</v>
      </c>
      <c r="C3" s="1" t="s">
        <v>3</v>
      </c>
      <c r="D3" s="1" t="s">
        <v>4</v>
      </c>
      <c r="E3" s="1" t="s">
        <v>2</v>
      </c>
      <c r="F3" s="1" t="s">
        <v>3</v>
      </c>
      <c r="G3" s="1" t="s">
        <v>4</v>
      </c>
      <c r="H3" s="1" t="s">
        <v>2</v>
      </c>
      <c r="I3" s="1" t="s">
        <v>3</v>
      </c>
      <c r="J3" s="2" t="s">
        <v>4</v>
      </c>
    </row>
    <row r="4" spans="1:10" ht="14.25">
      <c r="A4" s="10" t="s">
        <v>5</v>
      </c>
      <c r="B4" s="3">
        <v>389.529</v>
      </c>
      <c r="C4" s="3">
        <v>49233.464</v>
      </c>
      <c r="D4" s="3">
        <f>B4+C4</f>
        <v>49622.993</v>
      </c>
      <c r="E4" s="3">
        <v>0</v>
      </c>
      <c r="F4" s="3">
        <v>0</v>
      </c>
      <c r="G4" s="3">
        <f>E4+F4</f>
        <v>0</v>
      </c>
      <c r="H4" s="4">
        <f aca="true" t="shared" si="0" ref="H4:J19">+_xlfn.IFERROR(((E4-B4)/B4)*100,0)</f>
        <v>-100</v>
      </c>
      <c r="I4" s="4">
        <f t="shared" si="0"/>
        <v>-100</v>
      </c>
      <c r="J4" s="5">
        <f t="shared" si="0"/>
        <v>-100</v>
      </c>
    </row>
    <row r="5" spans="1:10" ht="14.25">
      <c r="A5" s="6" t="s">
        <v>67</v>
      </c>
      <c r="B5" s="7">
        <v>3192.143</v>
      </c>
      <c r="C5" s="7">
        <v>51048.984</v>
      </c>
      <c r="D5" s="7">
        <f>B5+C5</f>
        <v>54241.12699999999</v>
      </c>
      <c r="E5" s="7">
        <v>2846.649</v>
      </c>
      <c r="F5" s="7">
        <v>108617.559</v>
      </c>
      <c r="G5" s="7">
        <f>E5+F5</f>
        <v>111464.208</v>
      </c>
      <c r="H5" s="8">
        <f t="shared" si="0"/>
        <v>-10.823261990455945</v>
      </c>
      <c r="I5" s="8">
        <f t="shared" si="0"/>
        <v>112.77124535916327</v>
      </c>
      <c r="J5" s="9">
        <f t="shared" si="0"/>
        <v>105.4975885733348</v>
      </c>
    </row>
    <row r="6" spans="1:10" ht="14.25">
      <c r="A6" s="10" t="s">
        <v>51</v>
      </c>
      <c r="B6" s="3">
        <v>904.023796</v>
      </c>
      <c r="C6" s="3">
        <v>3282.1910397</v>
      </c>
      <c r="D6" s="3">
        <f aca="true" t="shared" si="1" ref="D6:D60">B6+C6</f>
        <v>4186.214835700001</v>
      </c>
      <c r="E6" s="3">
        <v>922.70799</v>
      </c>
      <c r="F6" s="3">
        <v>3642.0967375</v>
      </c>
      <c r="G6" s="3">
        <f aca="true" t="shared" si="2" ref="G6:G60">E6+F6</f>
        <v>4564.8047275</v>
      </c>
      <c r="H6" s="4">
        <f t="shared" si="0"/>
        <v>2.0667812155688043</v>
      </c>
      <c r="I6" s="4">
        <f t="shared" si="0"/>
        <v>10.965409796283403</v>
      </c>
      <c r="J6" s="5">
        <f t="shared" si="0"/>
        <v>9.043728204567723</v>
      </c>
    </row>
    <row r="7" spans="1:10" ht="14.25">
      <c r="A7" s="6" t="s">
        <v>6</v>
      </c>
      <c r="B7" s="7">
        <v>598</v>
      </c>
      <c r="C7" s="7">
        <v>271</v>
      </c>
      <c r="D7" s="7">
        <f t="shared" si="1"/>
        <v>869</v>
      </c>
      <c r="E7" s="7">
        <v>524</v>
      </c>
      <c r="F7" s="7">
        <v>129</v>
      </c>
      <c r="G7" s="7">
        <f t="shared" si="2"/>
        <v>653</v>
      </c>
      <c r="H7" s="8">
        <f t="shared" si="0"/>
        <v>-12.37458193979933</v>
      </c>
      <c r="I7" s="8">
        <f t="shared" si="0"/>
        <v>-52.398523985239855</v>
      </c>
      <c r="J7" s="9">
        <f t="shared" si="0"/>
        <v>-24.856156501726122</v>
      </c>
    </row>
    <row r="8" spans="1:10" ht="14.25">
      <c r="A8" s="10" t="s">
        <v>7</v>
      </c>
      <c r="B8" s="3">
        <v>1969.459</v>
      </c>
      <c r="C8" s="3">
        <v>349.311</v>
      </c>
      <c r="D8" s="3">
        <f t="shared" si="1"/>
        <v>2318.77</v>
      </c>
      <c r="E8" s="3">
        <v>1885.877</v>
      </c>
      <c r="F8" s="3">
        <v>138.669</v>
      </c>
      <c r="G8" s="3">
        <f t="shared" si="2"/>
        <v>2024.546</v>
      </c>
      <c r="H8" s="4">
        <f t="shared" si="0"/>
        <v>-4.243906575359025</v>
      </c>
      <c r="I8" s="4">
        <f t="shared" si="0"/>
        <v>-60.30213763666188</v>
      </c>
      <c r="J8" s="5">
        <f t="shared" si="0"/>
        <v>-12.688796215234799</v>
      </c>
    </row>
    <row r="9" spans="1:10" ht="14.25">
      <c r="A9" s="6" t="s">
        <v>8</v>
      </c>
      <c r="B9" s="7">
        <v>302.014</v>
      </c>
      <c r="C9" s="7">
        <v>108.398</v>
      </c>
      <c r="D9" s="7">
        <f t="shared" si="1"/>
        <v>410.41200000000003</v>
      </c>
      <c r="E9" s="7">
        <v>449.484</v>
      </c>
      <c r="F9" s="7">
        <v>122.07</v>
      </c>
      <c r="G9" s="7">
        <f t="shared" si="2"/>
        <v>571.554</v>
      </c>
      <c r="H9" s="8">
        <f t="shared" si="0"/>
        <v>48.82886223817437</v>
      </c>
      <c r="I9" s="8">
        <f t="shared" si="0"/>
        <v>12.612778833557812</v>
      </c>
      <c r="J9" s="9">
        <f t="shared" si="0"/>
        <v>39.26347182830909</v>
      </c>
    </row>
    <row r="10" spans="1:10" ht="14.25">
      <c r="A10" s="10" t="s">
        <v>52</v>
      </c>
      <c r="B10" s="3">
        <v>0</v>
      </c>
      <c r="C10" s="3">
        <v>0</v>
      </c>
      <c r="D10" s="3">
        <f t="shared" si="1"/>
        <v>0</v>
      </c>
      <c r="E10" s="3">
        <v>0</v>
      </c>
      <c r="F10" s="3">
        <v>0</v>
      </c>
      <c r="G10" s="3">
        <f t="shared" si="2"/>
        <v>0</v>
      </c>
      <c r="H10" s="4">
        <f t="shared" si="0"/>
        <v>0</v>
      </c>
      <c r="I10" s="4">
        <f t="shared" si="0"/>
        <v>0</v>
      </c>
      <c r="J10" s="5">
        <f t="shared" si="0"/>
        <v>0</v>
      </c>
    </row>
    <row r="11" spans="1:10" ht="14.25">
      <c r="A11" s="6" t="s">
        <v>9</v>
      </c>
      <c r="B11" s="7">
        <v>50.056</v>
      </c>
      <c r="C11" s="7">
        <v>0</v>
      </c>
      <c r="D11" s="7">
        <f t="shared" si="1"/>
        <v>50.056</v>
      </c>
      <c r="E11" s="7">
        <v>3.25</v>
      </c>
      <c r="F11" s="7">
        <v>0</v>
      </c>
      <c r="G11" s="7">
        <f t="shared" si="2"/>
        <v>3.25</v>
      </c>
      <c r="H11" s="8">
        <f t="shared" si="0"/>
        <v>-93.50727185552181</v>
      </c>
      <c r="I11" s="8">
        <f t="shared" si="0"/>
        <v>0</v>
      </c>
      <c r="J11" s="9">
        <f t="shared" si="0"/>
        <v>-93.50727185552181</v>
      </c>
    </row>
    <row r="12" spans="1:10" ht="14.25">
      <c r="A12" s="10" t="s">
        <v>10</v>
      </c>
      <c r="B12" s="3">
        <v>7.372</v>
      </c>
      <c r="C12" s="3">
        <v>0</v>
      </c>
      <c r="D12" s="3">
        <f t="shared" si="1"/>
        <v>7.372</v>
      </c>
      <c r="E12" s="3">
        <v>6.071</v>
      </c>
      <c r="F12" s="3">
        <v>0</v>
      </c>
      <c r="G12" s="3">
        <f t="shared" si="2"/>
        <v>6.071</v>
      </c>
      <c r="H12" s="4">
        <f t="shared" si="0"/>
        <v>-17.647856755290288</v>
      </c>
      <c r="I12" s="4">
        <f t="shared" si="0"/>
        <v>0</v>
      </c>
      <c r="J12" s="5">
        <f t="shared" si="0"/>
        <v>-17.647856755290288</v>
      </c>
    </row>
    <row r="13" spans="1:10" ht="14.25">
      <c r="A13" s="6" t="s">
        <v>11</v>
      </c>
      <c r="B13" s="7">
        <v>425.425</v>
      </c>
      <c r="C13" s="7">
        <v>100.328</v>
      </c>
      <c r="D13" s="7">
        <f t="shared" si="1"/>
        <v>525.753</v>
      </c>
      <c r="E13" s="7">
        <v>346.901</v>
      </c>
      <c r="F13" s="7">
        <v>5.234</v>
      </c>
      <c r="G13" s="7">
        <f t="shared" si="2"/>
        <v>352.135</v>
      </c>
      <c r="H13" s="8">
        <f t="shared" si="0"/>
        <v>-18.457777516601045</v>
      </c>
      <c r="I13" s="8">
        <f t="shared" si="0"/>
        <v>-94.78311139462564</v>
      </c>
      <c r="J13" s="9">
        <f t="shared" si="0"/>
        <v>-33.022731206479094</v>
      </c>
    </row>
    <row r="14" spans="1:10" ht="14.25">
      <c r="A14" s="10" t="s">
        <v>12</v>
      </c>
      <c r="B14" s="3">
        <v>80.747</v>
      </c>
      <c r="C14" s="3">
        <v>0.186</v>
      </c>
      <c r="D14" s="3">
        <f t="shared" si="1"/>
        <v>80.933</v>
      </c>
      <c r="E14" s="3">
        <v>68.418</v>
      </c>
      <c r="F14" s="3">
        <v>0.604</v>
      </c>
      <c r="G14" s="3">
        <f t="shared" si="2"/>
        <v>69.022</v>
      </c>
      <c r="H14" s="4">
        <f t="shared" si="0"/>
        <v>-15.268678712521819</v>
      </c>
      <c r="I14" s="4">
        <f t="shared" si="0"/>
        <v>224.7311827956989</v>
      </c>
      <c r="J14" s="5">
        <f t="shared" si="0"/>
        <v>-14.717111684973991</v>
      </c>
    </row>
    <row r="15" spans="1:10" ht="14.25">
      <c r="A15" s="6" t="s">
        <v>13</v>
      </c>
      <c r="B15" s="7">
        <v>0.12</v>
      </c>
      <c r="C15" s="7">
        <v>0</v>
      </c>
      <c r="D15" s="7">
        <f t="shared" si="1"/>
        <v>0.12</v>
      </c>
      <c r="E15" s="7">
        <v>0.13</v>
      </c>
      <c r="F15" s="7">
        <v>0</v>
      </c>
      <c r="G15" s="7">
        <f t="shared" si="2"/>
        <v>0.13</v>
      </c>
      <c r="H15" s="8">
        <f t="shared" si="0"/>
        <v>8.333333333333341</v>
      </c>
      <c r="I15" s="8">
        <f t="shared" si="0"/>
        <v>0</v>
      </c>
      <c r="J15" s="9">
        <f t="shared" si="0"/>
        <v>8.333333333333341</v>
      </c>
    </row>
    <row r="16" spans="1:10" ht="14.25">
      <c r="A16" s="10" t="s">
        <v>14</v>
      </c>
      <c r="B16" s="3">
        <v>98.461</v>
      </c>
      <c r="C16" s="3">
        <v>0</v>
      </c>
      <c r="D16" s="3">
        <f t="shared" si="1"/>
        <v>98.461</v>
      </c>
      <c r="E16" s="3">
        <v>158.493</v>
      </c>
      <c r="F16" s="3">
        <v>0</v>
      </c>
      <c r="G16" s="3">
        <f t="shared" si="2"/>
        <v>158.493</v>
      </c>
      <c r="H16" s="4">
        <f t="shared" si="0"/>
        <v>60.97033343151095</v>
      </c>
      <c r="I16" s="4">
        <f t="shared" si="0"/>
        <v>0</v>
      </c>
      <c r="J16" s="5">
        <f t="shared" si="0"/>
        <v>60.97033343151095</v>
      </c>
    </row>
    <row r="17" spans="1:10" ht="14.25">
      <c r="A17" s="6" t="s">
        <v>15</v>
      </c>
      <c r="B17" s="7">
        <v>4.489</v>
      </c>
      <c r="C17" s="7">
        <v>0</v>
      </c>
      <c r="D17" s="7">
        <f t="shared" si="1"/>
        <v>4.489</v>
      </c>
      <c r="E17" s="7">
        <v>4.138</v>
      </c>
      <c r="F17" s="7">
        <v>0</v>
      </c>
      <c r="G17" s="7">
        <f t="shared" si="2"/>
        <v>4.138</v>
      </c>
      <c r="H17" s="8">
        <f t="shared" si="0"/>
        <v>-7.819113388282468</v>
      </c>
      <c r="I17" s="8">
        <f t="shared" si="0"/>
        <v>0</v>
      </c>
      <c r="J17" s="9">
        <f t="shared" si="0"/>
        <v>-7.819113388282468</v>
      </c>
    </row>
    <row r="18" spans="1:10" ht="14.25">
      <c r="A18" s="10" t="s">
        <v>16</v>
      </c>
      <c r="B18" s="3">
        <v>0.23</v>
      </c>
      <c r="C18" s="3">
        <v>0</v>
      </c>
      <c r="D18" s="3">
        <f t="shared" si="1"/>
        <v>0.23</v>
      </c>
      <c r="E18" s="3">
        <v>1.378</v>
      </c>
      <c r="F18" s="3">
        <v>0</v>
      </c>
      <c r="G18" s="3">
        <f t="shared" si="2"/>
        <v>1.378</v>
      </c>
      <c r="H18" s="4">
        <f t="shared" si="0"/>
        <v>499.13043478260863</v>
      </c>
      <c r="I18" s="4">
        <f t="shared" si="0"/>
        <v>0</v>
      </c>
      <c r="J18" s="5">
        <f t="shared" si="0"/>
        <v>499.13043478260863</v>
      </c>
    </row>
    <row r="19" spans="1:10" ht="14.25">
      <c r="A19" s="6" t="s">
        <v>17</v>
      </c>
      <c r="B19" s="7">
        <v>0.077</v>
      </c>
      <c r="C19" s="7">
        <v>0</v>
      </c>
      <c r="D19" s="7">
        <f t="shared" si="1"/>
        <v>0.077</v>
      </c>
      <c r="E19" s="7">
        <v>0.369</v>
      </c>
      <c r="F19" s="7">
        <v>0</v>
      </c>
      <c r="G19" s="7">
        <f t="shared" si="2"/>
        <v>0.369</v>
      </c>
      <c r="H19" s="8">
        <f t="shared" si="0"/>
        <v>379.2207792207792</v>
      </c>
      <c r="I19" s="8">
        <f t="shared" si="0"/>
        <v>0</v>
      </c>
      <c r="J19" s="9">
        <f t="shared" si="0"/>
        <v>379.2207792207792</v>
      </c>
    </row>
    <row r="20" spans="1:10" ht="14.25">
      <c r="A20" s="10" t="s">
        <v>53</v>
      </c>
      <c r="B20" s="3">
        <v>0</v>
      </c>
      <c r="C20" s="3">
        <v>0</v>
      </c>
      <c r="D20" s="3">
        <f t="shared" si="1"/>
        <v>0</v>
      </c>
      <c r="E20" s="3">
        <v>0</v>
      </c>
      <c r="F20" s="3">
        <v>0</v>
      </c>
      <c r="G20" s="3">
        <f t="shared" si="2"/>
        <v>0</v>
      </c>
      <c r="H20" s="4">
        <f aca="true" t="shared" si="3" ref="H20:J60">+_xlfn.IFERROR(((E20-B20)/B20)*100,0)</f>
        <v>0</v>
      </c>
      <c r="I20" s="4">
        <f t="shared" si="3"/>
        <v>0</v>
      </c>
      <c r="J20" s="5">
        <f t="shared" si="3"/>
        <v>0</v>
      </c>
    </row>
    <row r="21" spans="1:10" ht="14.25">
      <c r="A21" s="6" t="s">
        <v>18</v>
      </c>
      <c r="B21" s="7">
        <v>0</v>
      </c>
      <c r="C21" s="7">
        <v>0</v>
      </c>
      <c r="D21" s="7">
        <f t="shared" si="1"/>
        <v>0</v>
      </c>
      <c r="E21" s="7">
        <v>0</v>
      </c>
      <c r="F21" s="7">
        <v>0</v>
      </c>
      <c r="G21" s="7">
        <f t="shared" si="2"/>
        <v>0</v>
      </c>
      <c r="H21" s="8">
        <f t="shared" si="3"/>
        <v>0</v>
      </c>
      <c r="I21" s="8">
        <f t="shared" si="3"/>
        <v>0</v>
      </c>
      <c r="J21" s="9">
        <f t="shared" si="3"/>
        <v>0</v>
      </c>
    </row>
    <row r="22" spans="1:10" ht="14.25">
      <c r="A22" s="10" t="s">
        <v>19</v>
      </c>
      <c r="B22" s="3">
        <v>0</v>
      </c>
      <c r="C22" s="3">
        <v>0</v>
      </c>
      <c r="D22" s="3">
        <f t="shared" si="1"/>
        <v>0</v>
      </c>
      <c r="E22" s="3">
        <v>0</v>
      </c>
      <c r="F22" s="3">
        <v>0</v>
      </c>
      <c r="G22" s="3">
        <f t="shared" si="2"/>
        <v>0</v>
      </c>
      <c r="H22" s="4">
        <f t="shared" si="3"/>
        <v>0</v>
      </c>
      <c r="I22" s="4">
        <f t="shared" si="3"/>
        <v>0</v>
      </c>
      <c r="J22" s="5">
        <f t="shared" si="3"/>
        <v>0</v>
      </c>
    </row>
    <row r="23" spans="1:10" ht="14.25">
      <c r="A23" s="6" t="s">
        <v>20</v>
      </c>
      <c r="B23" s="7">
        <v>33.103</v>
      </c>
      <c r="C23" s="7">
        <v>0</v>
      </c>
      <c r="D23" s="7">
        <f t="shared" si="1"/>
        <v>33.103</v>
      </c>
      <c r="E23" s="7">
        <v>29.679</v>
      </c>
      <c r="F23" s="7">
        <v>0</v>
      </c>
      <c r="G23" s="7">
        <f t="shared" si="2"/>
        <v>29.679</v>
      </c>
      <c r="H23" s="8">
        <f t="shared" si="3"/>
        <v>-10.343473401202315</v>
      </c>
      <c r="I23" s="8">
        <f t="shared" si="3"/>
        <v>0</v>
      </c>
      <c r="J23" s="9">
        <f t="shared" si="3"/>
        <v>-10.343473401202315</v>
      </c>
    </row>
    <row r="24" spans="1:10" ht="14.25">
      <c r="A24" s="10" t="s">
        <v>21</v>
      </c>
      <c r="B24" s="3">
        <v>0.546</v>
      </c>
      <c r="C24" s="3">
        <v>0</v>
      </c>
      <c r="D24" s="3">
        <f t="shared" si="1"/>
        <v>0.546</v>
      </c>
      <c r="E24" s="3">
        <v>0.249</v>
      </c>
      <c r="F24" s="3">
        <v>0</v>
      </c>
      <c r="G24" s="3">
        <f t="shared" si="2"/>
        <v>0.249</v>
      </c>
      <c r="H24" s="4">
        <f t="shared" si="3"/>
        <v>-54.3956043956044</v>
      </c>
      <c r="I24" s="4">
        <f t="shared" si="3"/>
        <v>0</v>
      </c>
      <c r="J24" s="5">
        <f t="shared" si="3"/>
        <v>-54.3956043956044</v>
      </c>
    </row>
    <row r="25" spans="1:10" ht="14.25">
      <c r="A25" s="6" t="s">
        <v>22</v>
      </c>
      <c r="B25" s="7">
        <v>0</v>
      </c>
      <c r="C25" s="7">
        <v>0</v>
      </c>
      <c r="D25" s="7">
        <f t="shared" si="1"/>
        <v>0</v>
      </c>
      <c r="E25" s="7">
        <v>0</v>
      </c>
      <c r="F25" s="7">
        <v>0</v>
      </c>
      <c r="G25" s="7">
        <f t="shared" si="2"/>
        <v>0</v>
      </c>
      <c r="H25" s="8">
        <f t="shared" si="3"/>
        <v>0</v>
      </c>
      <c r="I25" s="8">
        <f t="shared" si="3"/>
        <v>0</v>
      </c>
      <c r="J25" s="9">
        <f t="shared" si="3"/>
        <v>0</v>
      </c>
    </row>
    <row r="26" spans="1:10" ht="14.25">
      <c r="A26" s="10" t="s">
        <v>23</v>
      </c>
      <c r="B26" s="3">
        <v>0</v>
      </c>
      <c r="C26" s="3">
        <v>0</v>
      </c>
      <c r="D26" s="3">
        <f t="shared" si="1"/>
        <v>0</v>
      </c>
      <c r="E26" s="3">
        <v>0</v>
      </c>
      <c r="F26" s="3">
        <v>0</v>
      </c>
      <c r="G26" s="3">
        <f t="shared" si="2"/>
        <v>0</v>
      </c>
      <c r="H26" s="4">
        <f t="shared" si="3"/>
        <v>0</v>
      </c>
      <c r="I26" s="4">
        <f t="shared" si="3"/>
        <v>0</v>
      </c>
      <c r="J26" s="5">
        <f t="shared" si="3"/>
        <v>0</v>
      </c>
    </row>
    <row r="27" spans="1:10" ht="14.25">
      <c r="A27" s="6" t="s">
        <v>24</v>
      </c>
      <c r="B27" s="7">
        <v>0</v>
      </c>
      <c r="C27" s="7">
        <v>0</v>
      </c>
      <c r="D27" s="7">
        <f t="shared" si="1"/>
        <v>0</v>
      </c>
      <c r="E27" s="7">
        <v>0</v>
      </c>
      <c r="F27" s="7">
        <v>0</v>
      </c>
      <c r="G27" s="7">
        <f t="shared" si="2"/>
        <v>0</v>
      </c>
      <c r="H27" s="8">
        <f t="shared" si="3"/>
        <v>0</v>
      </c>
      <c r="I27" s="8">
        <f t="shared" si="3"/>
        <v>0</v>
      </c>
      <c r="J27" s="9">
        <f t="shared" si="3"/>
        <v>0</v>
      </c>
    </row>
    <row r="28" spans="1:10" ht="14.25">
      <c r="A28" s="10" t="s">
        <v>25</v>
      </c>
      <c r="B28" s="3">
        <v>30.108</v>
      </c>
      <c r="C28" s="3">
        <v>0</v>
      </c>
      <c r="D28" s="3">
        <f t="shared" si="1"/>
        <v>30.108</v>
      </c>
      <c r="E28" s="3">
        <v>29.093</v>
      </c>
      <c r="F28" s="3">
        <v>0</v>
      </c>
      <c r="G28" s="3">
        <f t="shared" si="2"/>
        <v>29.093</v>
      </c>
      <c r="H28" s="4">
        <f t="shared" si="3"/>
        <v>-3.371197024046767</v>
      </c>
      <c r="I28" s="4">
        <f t="shared" si="3"/>
        <v>0</v>
      </c>
      <c r="J28" s="5">
        <f t="shared" si="3"/>
        <v>-3.371197024046767</v>
      </c>
    </row>
    <row r="29" spans="1:10" ht="14.25">
      <c r="A29" s="6" t="s">
        <v>26</v>
      </c>
      <c r="B29" s="7">
        <v>41.962</v>
      </c>
      <c r="C29" s="7">
        <v>0</v>
      </c>
      <c r="D29" s="7">
        <f t="shared" si="1"/>
        <v>41.962</v>
      </c>
      <c r="E29" s="7">
        <v>78.909</v>
      </c>
      <c r="F29" s="7">
        <v>0</v>
      </c>
      <c r="G29" s="7">
        <f t="shared" si="2"/>
        <v>78.909</v>
      </c>
      <c r="H29" s="8">
        <f t="shared" si="3"/>
        <v>88.04871073828701</v>
      </c>
      <c r="I29" s="8">
        <f t="shared" si="3"/>
        <v>0</v>
      </c>
      <c r="J29" s="9">
        <f t="shared" si="3"/>
        <v>88.04871073828701</v>
      </c>
    </row>
    <row r="30" spans="1:10" ht="14.25">
      <c r="A30" s="10" t="s">
        <v>27</v>
      </c>
      <c r="B30" s="3">
        <v>5.33</v>
      </c>
      <c r="C30" s="3">
        <v>0</v>
      </c>
      <c r="D30" s="3">
        <f t="shared" si="1"/>
        <v>5.33</v>
      </c>
      <c r="E30" s="3">
        <v>10.238</v>
      </c>
      <c r="F30" s="3">
        <v>0</v>
      </c>
      <c r="G30" s="3">
        <f t="shared" si="2"/>
        <v>10.238</v>
      </c>
      <c r="H30" s="4">
        <f t="shared" si="3"/>
        <v>92.0825515947467</v>
      </c>
      <c r="I30" s="4">
        <f t="shared" si="3"/>
        <v>0</v>
      </c>
      <c r="J30" s="5">
        <f t="shared" si="3"/>
        <v>92.0825515947467</v>
      </c>
    </row>
    <row r="31" spans="1:10" ht="14.25">
      <c r="A31" s="6" t="s">
        <v>72</v>
      </c>
      <c r="B31" s="7">
        <v>54.988</v>
      </c>
      <c r="C31" s="7">
        <v>0</v>
      </c>
      <c r="D31" s="7">
        <f t="shared" si="1"/>
        <v>54.988</v>
      </c>
      <c r="E31" s="7">
        <v>3.827</v>
      </c>
      <c r="F31" s="7">
        <v>0</v>
      </c>
      <c r="G31" s="7">
        <f t="shared" si="2"/>
        <v>3.827</v>
      </c>
      <c r="H31" s="8">
        <f t="shared" si="3"/>
        <v>-93.04029970175311</v>
      </c>
      <c r="I31" s="8">
        <f t="shared" si="3"/>
        <v>0</v>
      </c>
      <c r="J31" s="9">
        <f t="shared" si="3"/>
        <v>-93.04029970175311</v>
      </c>
    </row>
    <row r="32" spans="1:10" ht="14.25">
      <c r="A32" s="10" t="s">
        <v>54</v>
      </c>
      <c r="B32" s="3">
        <v>0</v>
      </c>
      <c r="C32" s="3">
        <v>0</v>
      </c>
      <c r="D32" s="3">
        <f t="shared" si="1"/>
        <v>0</v>
      </c>
      <c r="E32" s="3">
        <v>0</v>
      </c>
      <c r="F32" s="3">
        <v>0</v>
      </c>
      <c r="G32" s="3">
        <f t="shared" si="2"/>
        <v>0</v>
      </c>
      <c r="H32" s="4">
        <f t="shared" si="3"/>
        <v>0</v>
      </c>
      <c r="I32" s="4">
        <f t="shared" si="3"/>
        <v>0</v>
      </c>
      <c r="J32" s="5">
        <f t="shared" si="3"/>
        <v>0</v>
      </c>
    </row>
    <row r="33" spans="1:10" ht="14.25">
      <c r="A33" s="6" t="s">
        <v>66</v>
      </c>
      <c r="B33" s="7">
        <v>0</v>
      </c>
      <c r="C33" s="7">
        <v>0</v>
      </c>
      <c r="D33" s="7">
        <f t="shared" si="1"/>
        <v>0</v>
      </c>
      <c r="E33" s="7">
        <v>0</v>
      </c>
      <c r="F33" s="7">
        <v>0</v>
      </c>
      <c r="G33" s="7">
        <f t="shared" si="2"/>
        <v>0</v>
      </c>
      <c r="H33" s="8">
        <f t="shared" si="3"/>
        <v>0</v>
      </c>
      <c r="I33" s="8">
        <f t="shared" si="3"/>
        <v>0</v>
      </c>
      <c r="J33" s="9">
        <f t="shared" si="3"/>
        <v>0</v>
      </c>
    </row>
    <row r="34" spans="1:10" ht="14.25">
      <c r="A34" s="10" t="s">
        <v>28</v>
      </c>
      <c r="B34" s="3">
        <v>5.232</v>
      </c>
      <c r="C34" s="3">
        <v>0</v>
      </c>
      <c r="D34" s="3">
        <f t="shared" si="1"/>
        <v>5.232</v>
      </c>
      <c r="E34" s="3">
        <v>5.603</v>
      </c>
      <c r="F34" s="3">
        <v>0.12</v>
      </c>
      <c r="G34" s="3">
        <f t="shared" si="2"/>
        <v>5.723</v>
      </c>
      <c r="H34" s="4">
        <f t="shared" si="3"/>
        <v>7.090978593272163</v>
      </c>
      <c r="I34" s="4">
        <f t="shared" si="3"/>
        <v>0</v>
      </c>
      <c r="J34" s="5">
        <f t="shared" si="3"/>
        <v>9.38455657492354</v>
      </c>
    </row>
    <row r="35" spans="1:10" ht="14.25">
      <c r="A35" s="6" t="s">
        <v>65</v>
      </c>
      <c r="B35" s="7">
        <v>0.03</v>
      </c>
      <c r="C35" s="7">
        <v>0</v>
      </c>
      <c r="D35" s="7">
        <f t="shared" si="1"/>
        <v>0.03</v>
      </c>
      <c r="E35" s="7">
        <v>0.289</v>
      </c>
      <c r="F35" s="7">
        <v>0</v>
      </c>
      <c r="G35" s="7">
        <f t="shared" si="2"/>
        <v>0.289</v>
      </c>
      <c r="H35" s="8">
        <f t="shared" si="3"/>
        <v>863.3333333333335</v>
      </c>
      <c r="I35" s="8">
        <f t="shared" si="3"/>
        <v>0</v>
      </c>
      <c r="J35" s="9">
        <f t="shared" si="3"/>
        <v>863.3333333333335</v>
      </c>
    </row>
    <row r="36" spans="1:10" ht="14.25">
      <c r="A36" s="10" t="s">
        <v>29</v>
      </c>
      <c r="B36" s="3">
        <v>0</v>
      </c>
      <c r="C36" s="3">
        <v>0</v>
      </c>
      <c r="D36" s="3">
        <f t="shared" si="1"/>
        <v>0</v>
      </c>
      <c r="E36" s="3">
        <v>0.116</v>
      </c>
      <c r="F36" s="3">
        <v>0</v>
      </c>
      <c r="G36" s="3">
        <f t="shared" si="2"/>
        <v>0.116</v>
      </c>
      <c r="H36" s="4">
        <f t="shared" si="3"/>
        <v>0</v>
      </c>
      <c r="I36" s="4">
        <f t="shared" si="3"/>
        <v>0</v>
      </c>
      <c r="J36" s="5">
        <f t="shared" si="3"/>
        <v>0</v>
      </c>
    </row>
    <row r="37" spans="1:10" ht="14.25">
      <c r="A37" s="6" t="s">
        <v>30</v>
      </c>
      <c r="B37" s="7">
        <v>1.333</v>
      </c>
      <c r="C37" s="7">
        <v>0</v>
      </c>
      <c r="D37" s="7">
        <f t="shared" si="1"/>
        <v>1.333</v>
      </c>
      <c r="E37" s="7">
        <v>2.558</v>
      </c>
      <c r="F37" s="7">
        <v>0</v>
      </c>
      <c r="G37" s="7">
        <f t="shared" si="2"/>
        <v>2.558</v>
      </c>
      <c r="H37" s="8">
        <f t="shared" si="3"/>
        <v>91.89797449362341</v>
      </c>
      <c r="I37" s="8">
        <f t="shared" si="3"/>
        <v>0</v>
      </c>
      <c r="J37" s="9">
        <f t="shared" si="3"/>
        <v>91.89797449362341</v>
      </c>
    </row>
    <row r="38" spans="1:10" ht="14.25">
      <c r="A38" s="10" t="s">
        <v>31</v>
      </c>
      <c r="B38" s="3">
        <v>0.542</v>
      </c>
      <c r="C38" s="3">
        <v>0</v>
      </c>
      <c r="D38" s="3">
        <f t="shared" si="1"/>
        <v>0.542</v>
      </c>
      <c r="E38" s="3">
        <v>0.303</v>
      </c>
      <c r="F38" s="3">
        <v>0</v>
      </c>
      <c r="G38" s="3">
        <f t="shared" si="2"/>
        <v>0.303</v>
      </c>
      <c r="H38" s="4">
        <f t="shared" si="3"/>
        <v>-44.0959409594096</v>
      </c>
      <c r="I38" s="4">
        <f t="shared" si="3"/>
        <v>0</v>
      </c>
      <c r="J38" s="5">
        <f t="shared" si="3"/>
        <v>-44.0959409594096</v>
      </c>
    </row>
    <row r="39" spans="1:10" ht="14.25">
      <c r="A39" s="6" t="s">
        <v>32</v>
      </c>
      <c r="B39" s="7">
        <v>0</v>
      </c>
      <c r="C39" s="7">
        <v>0</v>
      </c>
      <c r="D39" s="7">
        <f t="shared" si="1"/>
        <v>0</v>
      </c>
      <c r="E39" s="7">
        <v>0</v>
      </c>
      <c r="F39" s="7">
        <v>0</v>
      </c>
      <c r="G39" s="7">
        <f t="shared" si="2"/>
        <v>0</v>
      </c>
      <c r="H39" s="8">
        <f t="shared" si="3"/>
        <v>0</v>
      </c>
      <c r="I39" s="8">
        <f t="shared" si="3"/>
        <v>0</v>
      </c>
      <c r="J39" s="9">
        <f t="shared" si="3"/>
        <v>0</v>
      </c>
    </row>
    <row r="40" spans="1:10" ht="14.25">
      <c r="A40" s="10" t="s">
        <v>33</v>
      </c>
      <c r="B40" s="3">
        <v>50.199</v>
      </c>
      <c r="C40" s="3">
        <v>1.263</v>
      </c>
      <c r="D40" s="3">
        <f t="shared" si="1"/>
        <v>51.461999999999996</v>
      </c>
      <c r="E40" s="3">
        <v>55.596</v>
      </c>
      <c r="F40" s="3">
        <v>0.518</v>
      </c>
      <c r="G40" s="3">
        <f t="shared" si="2"/>
        <v>56.114</v>
      </c>
      <c r="H40" s="4">
        <f t="shared" si="3"/>
        <v>10.751210183469787</v>
      </c>
      <c r="I40" s="4">
        <f t="shared" si="3"/>
        <v>-58.986539984164686</v>
      </c>
      <c r="J40" s="5">
        <f t="shared" si="3"/>
        <v>9.039679763709147</v>
      </c>
    </row>
    <row r="41" spans="1:10" ht="409.5">
      <c r="A41" s="6" t="s">
        <v>34</v>
      </c>
      <c r="B41" s="7">
        <v>0</v>
      </c>
      <c r="C41" s="7">
        <v>0</v>
      </c>
      <c r="D41" s="7">
        <f t="shared" si="1"/>
        <v>0</v>
      </c>
      <c r="E41" s="7">
        <v>0</v>
      </c>
      <c r="F41" s="7">
        <v>0</v>
      </c>
      <c r="G41" s="7">
        <f t="shared" si="2"/>
        <v>0</v>
      </c>
      <c r="H41" s="8">
        <f t="shared" si="3"/>
        <v>0</v>
      </c>
      <c r="I41" s="8">
        <f t="shared" si="3"/>
        <v>0</v>
      </c>
      <c r="J41" s="9">
        <f t="shared" si="3"/>
        <v>0</v>
      </c>
    </row>
    <row r="42" spans="1:10" ht="409.5">
      <c r="A42" s="10" t="s">
        <v>35</v>
      </c>
      <c r="B42" s="3">
        <v>16.558</v>
      </c>
      <c r="C42" s="3">
        <v>0</v>
      </c>
      <c r="D42" s="3">
        <f t="shared" si="1"/>
        <v>16.558</v>
      </c>
      <c r="E42" s="3">
        <v>29.559</v>
      </c>
      <c r="F42" s="3">
        <v>0</v>
      </c>
      <c r="G42" s="3">
        <f t="shared" si="2"/>
        <v>29.559</v>
      </c>
      <c r="H42" s="4">
        <f t="shared" si="3"/>
        <v>78.51793694890688</v>
      </c>
      <c r="I42" s="4">
        <f t="shared" si="3"/>
        <v>0</v>
      </c>
      <c r="J42" s="5">
        <f t="shared" si="3"/>
        <v>78.51793694890688</v>
      </c>
    </row>
    <row r="43" spans="1:10" ht="409.5">
      <c r="A43" s="6" t="s">
        <v>36</v>
      </c>
      <c r="B43" s="7">
        <v>14.932</v>
      </c>
      <c r="C43" s="7">
        <v>0</v>
      </c>
      <c r="D43" s="7">
        <f t="shared" si="1"/>
        <v>14.932</v>
      </c>
      <c r="E43" s="7">
        <v>20.165</v>
      </c>
      <c r="F43" s="7">
        <v>0</v>
      </c>
      <c r="G43" s="7">
        <f t="shared" si="2"/>
        <v>20.165</v>
      </c>
      <c r="H43" s="8">
        <f t="shared" si="3"/>
        <v>35.04553978033752</v>
      </c>
      <c r="I43" s="8">
        <f t="shared" si="3"/>
        <v>0</v>
      </c>
      <c r="J43" s="9">
        <f t="shared" si="3"/>
        <v>35.04553978033752</v>
      </c>
    </row>
    <row r="44" spans="1:10" ht="409.5">
      <c r="A44" s="10" t="s">
        <v>74</v>
      </c>
      <c r="B44" s="3">
        <v>7.435</v>
      </c>
      <c r="C44" s="3">
        <v>0</v>
      </c>
      <c r="D44" s="3">
        <f t="shared" si="1"/>
        <v>7.435</v>
      </c>
      <c r="E44" s="3">
        <v>10.299</v>
      </c>
      <c r="F44" s="3">
        <v>0</v>
      </c>
      <c r="G44" s="3">
        <f t="shared" si="2"/>
        <v>10.299</v>
      </c>
      <c r="H44" s="4">
        <f t="shared" si="3"/>
        <v>38.52051109616678</v>
      </c>
      <c r="I44" s="4">
        <f t="shared" si="3"/>
        <v>0</v>
      </c>
      <c r="J44" s="5">
        <f t="shared" si="3"/>
        <v>38.52051109616678</v>
      </c>
    </row>
    <row r="45" spans="1:10" ht="409.5">
      <c r="A45" s="6" t="s">
        <v>76</v>
      </c>
      <c r="B45" s="7">
        <v>1.743</v>
      </c>
      <c r="C45" s="7">
        <v>0</v>
      </c>
      <c r="D45" s="7">
        <f t="shared" si="1"/>
        <v>1.743</v>
      </c>
      <c r="E45" s="7">
        <v>1.037</v>
      </c>
      <c r="F45" s="7">
        <v>0</v>
      </c>
      <c r="G45" s="7">
        <f t="shared" si="2"/>
        <v>1.037</v>
      </c>
      <c r="H45" s="8">
        <f t="shared" si="3"/>
        <v>-40.50487664945497</v>
      </c>
      <c r="I45" s="8">
        <f t="shared" si="3"/>
        <v>0</v>
      </c>
      <c r="J45" s="9">
        <f t="shared" si="3"/>
        <v>-40.50487664945497</v>
      </c>
    </row>
    <row r="46" spans="1:10" ht="409.5">
      <c r="A46" s="10" t="s">
        <v>37</v>
      </c>
      <c r="B46" s="3">
        <v>0.364</v>
      </c>
      <c r="C46" s="3">
        <v>0</v>
      </c>
      <c r="D46" s="3">
        <f t="shared" si="1"/>
        <v>0.364</v>
      </c>
      <c r="E46" s="3">
        <v>1.86</v>
      </c>
      <c r="F46" s="3">
        <v>0</v>
      </c>
      <c r="G46" s="3">
        <f t="shared" si="2"/>
        <v>1.86</v>
      </c>
      <c r="H46" s="4">
        <f t="shared" si="3"/>
        <v>410.98901098901104</v>
      </c>
      <c r="I46" s="4">
        <f t="shared" si="3"/>
        <v>0</v>
      </c>
      <c r="J46" s="5">
        <f t="shared" si="3"/>
        <v>410.98901098901104</v>
      </c>
    </row>
    <row r="47" spans="1:10" ht="409.5">
      <c r="A47" s="6" t="s">
        <v>38</v>
      </c>
      <c r="B47" s="7">
        <v>11.397</v>
      </c>
      <c r="C47" s="7">
        <v>0</v>
      </c>
      <c r="D47" s="7">
        <f t="shared" si="1"/>
        <v>11.397</v>
      </c>
      <c r="E47" s="7">
        <v>35.614</v>
      </c>
      <c r="F47" s="7">
        <v>0</v>
      </c>
      <c r="G47" s="7">
        <f t="shared" si="2"/>
        <v>35.614</v>
      </c>
      <c r="H47" s="8">
        <f t="shared" si="3"/>
        <v>212.48574186189347</v>
      </c>
      <c r="I47" s="8">
        <f t="shared" si="3"/>
        <v>0</v>
      </c>
      <c r="J47" s="9">
        <f t="shared" si="3"/>
        <v>212.48574186189347</v>
      </c>
    </row>
    <row r="48" spans="1:10" ht="409.5">
      <c r="A48" s="10" t="s">
        <v>73</v>
      </c>
      <c r="B48" s="3">
        <v>0</v>
      </c>
      <c r="C48" s="3">
        <v>0</v>
      </c>
      <c r="D48" s="3">
        <f t="shared" si="1"/>
        <v>0</v>
      </c>
      <c r="E48" s="3">
        <v>0.1</v>
      </c>
      <c r="F48" s="3">
        <v>0</v>
      </c>
      <c r="G48" s="3">
        <f t="shared" si="2"/>
        <v>0.1</v>
      </c>
      <c r="H48" s="4">
        <f t="shared" si="3"/>
        <v>0</v>
      </c>
      <c r="I48" s="4">
        <f t="shared" si="3"/>
        <v>0</v>
      </c>
      <c r="J48" s="5">
        <f t="shared" si="3"/>
        <v>0</v>
      </c>
    </row>
    <row r="49" spans="1:10" ht="409.5">
      <c r="A49" s="6" t="s">
        <v>39</v>
      </c>
      <c r="B49" s="7">
        <v>27.208</v>
      </c>
      <c r="C49" s="7">
        <v>0.707</v>
      </c>
      <c r="D49" s="7">
        <f t="shared" si="1"/>
        <v>27.915</v>
      </c>
      <c r="E49" s="7">
        <v>20.345</v>
      </c>
      <c r="F49" s="7">
        <v>0.48</v>
      </c>
      <c r="G49" s="7">
        <f t="shared" si="2"/>
        <v>20.825</v>
      </c>
      <c r="H49" s="8">
        <f t="shared" si="3"/>
        <v>-25.224198765069094</v>
      </c>
      <c r="I49" s="8">
        <f t="shared" si="3"/>
        <v>-32.10749646393211</v>
      </c>
      <c r="J49" s="9">
        <f t="shared" si="3"/>
        <v>-25.39853125559735</v>
      </c>
    </row>
    <row r="50" spans="1:10" ht="409.5">
      <c r="A50" s="10" t="s">
        <v>40</v>
      </c>
      <c r="B50" s="3">
        <v>0.181</v>
      </c>
      <c r="C50" s="3">
        <v>0</v>
      </c>
      <c r="D50" s="3">
        <f t="shared" si="1"/>
        <v>0.181</v>
      </c>
      <c r="E50" s="3">
        <v>0.191</v>
      </c>
      <c r="F50" s="3">
        <v>0</v>
      </c>
      <c r="G50" s="3">
        <f t="shared" si="2"/>
        <v>0.191</v>
      </c>
      <c r="H50" s="4">
        <f t="shared" si="3"/>
        <v>5.524861878453044</v>
      </c>
      <c r="I50" s="4">
        <f t="shared" si="3"/>
        <v>0</v>
      </c>
      <c r="J50" s="5">
        <f t="shared" si="3"/>
        <v>5.524861878453044</v>
      </c>
    </row>
    <row r="51" spans="1:10" ht="409.5">
      <c r="A51" s="6" t="s">
        <v>41</v>
      </c>
      <c r="B51" s="7">
        <v>0.106</v>
      </c>
      <c r="C51" s="7">
        <v>0</v>
      </c>
      <c r="D51" s="7">
        <f t="shared" si="1"/>
        <v>0.106</v>
      </c>
      <c r="E51" s="7">
        <v>0.247</v>
      </c>
      <c r="F51" s="7">
        <v>0</v>
      </c>
      <c r="G51" s="7">
        <f t="shared" si="2"/>
        <v>0.247</v>
      </c>
      <c r="H51" s="8">
        <f t="shared" si="3"/>
        <v>133.01886792452834</v>
      </c>
      <c r="I51" s="8">
        <f t="shared" si="3"/>
        <v>0</v>
      </c>
      <c r="J51" s="9">
        <f t="shared" si="3"/>
        <v>133.01886792452834</v>
      </c>
    </row>
    <row r="52" spans="1:10" ht="409.5">
      <c r="A52" s="10" t="s">
        <v>42</v>
      </c>
      <c r="B52" s="3">
        <v>0.495</v>
      </c>
      <c r="C52" s="3">
        <v>0</v>
      </c>
      <c r="D52" s="3">
        <f t="shared" si="1"/>
        <v>0.495</v>
      </c>
      <c r="E52" s="3">
        <v>4.233</v>
      </c>
      <c r="F52" s="3">
        <v>0</v>
      </c>
      <c r="G52" s="3">
        <f t="shared" si="2"/>
        <v>4.233</v>
      </c>
      <c r="H52" s="4">
        <f t="shared" si="3"/>
        <v>755.1515151515151</v>
      </c>
      <c r="I52" s="4">
        <f t="shared" si="3"/>
        <v>0</v>
      </c>
      <c r="J52" s="5">
        <f t="shared" si="3"/>
        <v>755.1515151515151</v>
      </c>
    </row>
    <row r="53" spans="1:10" ht="409.5">
      <c r="A53" s="6" t="s">
        <v>71</v>
      </c>
      <c r="B53" s="7">
        <v>8.505</v>
      </c>
      <c r="C53" s="7">
        <v>0</v>
      </c>
      <c r="D53" s="7">
        <f t="shared" si="1"/>
        <v>8.505</v>
      </c>
      <c r="E53" s="7">
        <v>16.947</v>
      </c>
      <c r="F53" s="7">
        <v>0</v>
      </c>
      <c r="G53" s="7">
        <f t="shared" si="2"/>
        <v>16.947</v>
      </c>
      <c r="H53" s="8">
        <f t="shared" si="3"/>
        <v>99.25925925925924</v>
      </c>
      <c r="I53" s="8">
        <f t="shared" si="3"/>
        <v>0</v>
      </c>
      <c r="J53" s="9">
        <f t="shared" si="3"/>
        <v>99.25925925925924</v>
      </c>
    </row>
    <row r="54" spans="1:10" ht="409.5">
      <c r="A54" s="10" t="s">
        <v>43</v>
      </c>
      <c r="B54" s="3">
        <v>2.173</v>
      </c>
      <c r="C54" s="3">
        <v>0</v>
      </c>
      <c r="D54" s="3">
        <f t="shared" si="1"/>
        <v>2.173</v>
      </c>
      <c r="E54" s="3">
        <v>3.143</v>
      </c>
      <c r="F54" s="3">
        <v>0</v>
      </c>
      <c r="G54" s="3">
        <f t="shared" si="2"/>
        <v>3.143</v>
      </c>
      <c r="H54" s="4">
        <f t="shared" si="3"/>
        <v>44.63874827427518</v>
      </c>
      <c r="I54" s="4">
        <f t="shared" si="3"/>
        <v>0</v>
      </c>
      <c r="J54" s="5">
        <f t="shared" si="3"/>
        <v>44.63874827427518</v>
      </c>
    </row>
    <row r="55" spans="1:10" ht="409.5">
      <c r="A55" s="6" t="s">
        <v>69</v>
      </c>
      <c r="B55" s="7">
        <v>0</v>
      </c>
      <c r="C55" s="7">
        <v>64.848</v>
      </c>
      <c r="D55" s="7">
        <f t="shared" si="1"/>
        <v>64.848</v>
      </c>
      <c r="E55" s="7">
        <v>0</v>
      </c>
      <c r="F55" s="7">
        <v>126.786</v>
      </c>
      <c r="G55" s="7">
        <f t="shared" si="2"/>
        <v>126.786</v>
      </c>
      <c r="H55" s="8">
        <f t="shared" si="3"/>
        <v>0</v>
      </c>
      <c r="I55" s="8">
        <f t="shared" si="3"/>
        <v>95.51258327165063</v>
      </c>
      <c r="J55" s="9">
        <f t="shared" si="3"/>
        <v>95.51258327165063</v>
      </c>
    </row>
    <row r="56" spans="1:10" ht="409.5">
      <c r="A56" s="10" t="s">
        <v>44</v>
      </c>
      <c r="B56" s="3">
        <v>0</v>
      </c>
      <c r="C56" s="3">
        <v>0</v>
      </c>
      <c r="D56" s="3">
        <f t="shared" si="1"/>
        <v>0</v>
      </c>
      <c r="E56" s="3">
        <v>2.557</v>
      </c>
      <c r="F56" s="3">
        <v>0</v>
      </c>
      <c r="G56" s="3">
        <f t="shared" si="2"/>
        <v>2.557</v>
      </c>
      <c r="H56" s="4">
        <f t="shared" si="3"/>
        <v>0</v>
      </c>
      <c r="I56" s="4">
        <f t="shared" si="3"/>
        <v>0</v>
      </c>
      <c r="J56" s="5">
        <f t="shared" si="3"/>
        <v>0</v>
      </c>
    </row>
    <row r="57" spans="1:10" ht="409.5">
      <c r="A57" s="6" t="s">
        <v>45</v>
      </c>
      <c r="B57" s="7">
        <v>0</v>
      </c>
      <c r="C57" s="7">
        <v>0</v>
      </c>
      <c r="D57" s="7">
        <f t="shared" si="1"/>
        <v>0</v>
      </c>
      <c r="E57" s="7">
        <v>0</v>
      </c>
      <c r="F57" s="7">
        <v>0</v>
      </c>
      <c r="G57" s="7">
        <f t="shared" si="2"/>
        <v>0</v>
      </c>
      <c r="H57" s="8">
        <f t="shared" si="3"/>
        <v>0</v>
      </c>
      <c r="I57" s="8">
        <f t="shared" si="3"/>
        <v>0</v>
      </c>
      <c r="J57" s="9">
        <f t="shared" si="3"/>
        <v>0</v>
      </c>
    </row>
    <row r="58" spans="1:10" ht="409.5">
      <c r="A58" s="10" t="s">
        <v>46</v>
      </c>
      <c r="B58" s="3">
        <v>31.098</v>
      </c>
      <c r="C58" s="3">
        <v>0</v>
      </c>
      <c r="D58" s="3">
        <f t="shared" si="1"/>
        <v>31.098</v>
      </c>
      <c r="E58" s="3">
        <v>64.002</v>
      </c>
      <c r="F58" s="3">
        <v>0</v>
      </c>
      <c r="G58" s="3">
        <f t="shared" si="2"/>
        <v>64.002</v>
      </c>
      <c r="H58" s="4">
        <f t="shared" si="3"/>
        <v>105.80744742427164</v>
      </c>
      <c r="I58" s="4">
        <f t="shared" si="3"/>
        <v>0</v>
      </c>
      <c r="J58" s="5">
        <f t="shared" si="3"/>
        <v>105.80744742427164</v>
      </c>
    </row>
    <row r="59" spans="1:10" ht="409.5">
      <c r="A59" s="6" t="s">
        <v>55</v>
      </c>
      <c r="B59" s="7">
        <v>0.496</v>
      </c>
      <c r="C59" s="7">
        <v>0</v>
      </c>
      <c r="D59" s="7">
        <f t="shared" si="1"/>
        <v>0.496</v>
      </c>
      <c r="E59" s="7">
        <v>0.833</v>
      </c>
      <c r="F59" s="7">
        <v>0</v>
      </c>
      <c r="G59" s="7">
        <f t="shared" si="2"/>
        <v>0.833</v>
      </c>
      <c r="H59" s="8">
        <f t="shared" si="3"/>
        <v>67.94354838709677</v>
      </c>
      <c r="I59" s="8">
        <f t="shared" si="3"/>
        <v>0</v>
      </c>
      <c r="J59" s="9">
        <f t="shared" si="3"/>
        <v>67.94354838709677</v>
      </c>
    </row>
    <row r="60" spans="1:10" ht="409.5">
      <c r="A60" s="10" t="s">
        <v>56</v>
      </c>
      <c r="B60" s="3">
        <v>0</v>
      </c>
      <c r="C60" s="3">
        <v>0</v>
      </c>
      <c r="D60" s="3">
        <f t="shared" si="1"/>
        <v>0</v>
      </c>
      <c r="E60" s="3">
        <v>0</v>
      </c>
      <c r="F60" s="3">
        <v>0</v>
      </c>
      <c r="G60" s="3">
        <f t="shared" si="2"/>
        <v>0</v>
      </c>
      <c r="H60" s="4">
        <f t="shared" si="3"/>
        <v>0</v>
      </c>
      <c r="I60" s="4">
        <f t="shared" si="3"/>
        <v>0</v>
      </c>
      <c r="J60" s="5">
        <f t="shared" si="3"/>
        <v>0</v>
      </c>
    </row>
    <row r="61" spans="1:10" ht="409.5">
      <c r="A61" s="11" t="s">
        <v>47</v>
      </c>
      <c r="B61" s="20">
        <f aca="true" t="shared" si="4" ref="B61:G61">+B62-SUM(B6+B10+B32+B20+B59+B60+B5)</f>
        <v>4271.547000000005</v>
      </c>
      <c r="C61" s="20">
        <f t="shared" si="4"/>
        <v>50129.505000000005</v>
      </c>
      <c r="D61" s="20">
        <f t="shared" si="4"/>
        <v>54401.051999999974</v>
      </c>
      <c r="E61" s="20">
        <f t="shared" si="4"/>
        <v>3875.268</v>
      </c>
      <c r="F61" s="20">
        <f t="shared" si="4"/>
        <v>523.4809999999852</v>
      </c>
      <c r="G61" s="20">
        <f t="shared" si="4"/>
        <v>4398.748999999982</v>
      </c>
      <c r="H61" s="21">
        <f aca="true" t="shared" si="5" ref="H61:J62">+_xlfn.IFERROR(((E61-B61)/B61)*100,0)</f>
        <v>-9.277177565879633</v>
      </c>
      <c r="I61" s="21">
        <f t="shared" si="5"/>
        <v>-98.9557427307531</v>
      </c>
      <c r="J61" s="21">
        <f t="shared" si="5"/>
        <v>-91.91422070293791</v>
      </c>
    </row>
    <row r="62" spans="1:10" ht="409.5">
      <c r="A62" s="14" t="s">
        <v>48</v>
      </c>
      <c r="B62" s="22">
        <f aca="true" t="shared" si="6" ref="B62:G62">SUM(B4:B60)</f>
        <v>8368.209796000005</v>
      </c>
      <c r="C62" s="22">
        <f t="shared" si="6"/>
        <v>104460.6800397</v>
      </c>
      <c r="D62" s="22">
        <f t="shared" si="6"/>
        <v>112828.88983569997</v>
      </c>
      <c r="E62" s="22">
        <f t="shared" si="6"/>
        <v>7645.45799</v>
      </c>
      <c r="F62" s="22">
        <f t="shared" si="6"/>
        <v>112783.13673749998</v>
      </c>
      <c r="G62" s="22">
        <f t="shared" si="6"/>
        <v>120428.59472749998</v>
      </c>
      <c r="H62" s="23">
        <f t="shared" si="5"/>
        <v>-8.636874834871842</v>
      </c>
      <c r="I62" s="23">
        <f t="shared" si="5"/>
        <v>7.9670711454655</v>
      </c>
      <c r="J62" s="23">
        <f t="shared" si="5"/>
        <v>6.735601939243223</v>
      </c>
    </row>
    <row r="63" spans="1:10" ht="409.5">
      <c r="A63" s="24"/>
      <c r="B63" s="25"/>
      <c r="C63" s="25"/>
      <c r="D63" s="25"/>
      <c r="E63" s="25"/>
      <c r="F63" s="25"/>
      <c r="G63" s="25"/>
      <c r="H63" s="25"/>
      <c r="I63" s="25"/>
      <c r="J63" s="26"/>
    </row>
    <row r="64" spans="1:10" ht="409.5">
      <c r="A64" s="24" t="s">
        <v>64</v>
      </c>
      <c r="B64" s="25"/>
      <c r="C64" s="25"/>
      <c r="D64" s="25"/>
      <c r="E64" s="25"/>
      <c r="F64" s="25"/>
      <c r="G64" s="25"/>
      <c r="H64" s="25"/>
      <c r="I64" s="25"/>
      <c r="J64" s="26"/>
    </row>
    <row r="65" spans="1:10" ht="15" thickBot="1">
      <c r="A65" s="27"/>
      <c r="B65" s="28"/>
      <c r="C65" s="28"/>
      <c r="D65" s="28"/>
      <c r="E65" s="28"/>
      <c r="F65" s="28"/>
      <c r="G65" s="28"/>
      <c r="H65" s="28"/>
      <c r="I65" s="28"/>
      <c r="J65" s="29"/>
    </row>
    <row r="66" spans="1:10" ht="45.75" customHeight="1">
      <c r="A66" s="68" t="s">
        <v>70</v>
      </c>
      <c r="B66" s="68"/>
      <c r="C66" s="68"/>
      <c r="D66" s="68"/>
      <c r="E66" s="68"/>
      <c r="F66" s="68"/>
      <c r="G66" s="68"/>
      <c r="H66" s="68"/>
      <c r="I66" s="68"/>
      <c r="J66" s="68"/>
    </row>
    <row r="67" ht="409.5">
      <c r="A67" s="35"/>
    </row>
    <row r="68" spans="2:7" ht="409.5">
      <c r="B68" s="33"/>
      <c r="C68" s="33"/>
      <c r="D68" s="33"/>
      <c r="E68" s="33"/>
      <c r="F68" s="33"/>
      <c r="G68" s="33"/>
    </row>
    <row r="69" spans="2:7" ht="409.5">
      <c r="B69" s="33"/>
      <c r="C69" s="33"/>
      <c r="D69" s="33"/>
      <c r="E69" s="33"/>
      <c r="F69" s="33"/>
      <c r="G69" s="33"/>
    </row>
    <row r="70" spans="2:7" ht="409.5">
      <c r="B70" s="33"/>
      <c r="C70" s="33"/>
      <c r="D70" s="33"/>
      <c r="E70" s="33"/>
      <c r="F70" s="33"/>
      <c r="G70" s="33"/>
    </row>
    <row r="71" spans="2:8" ht="409.5">
      <c r="B71" s="33"/>
      <c r="C71" s="33"/>
      <c r="D71" s="33"/>
      <c r="E71" s="33"/>
      <c r="F71" s="33"/>
      <c r="G71" s="33"/>
      <c r="H71" s="33"/>
    </row>
  </sheetData>
  <sheetProtection/>
  <mergeCells count="6">
    <mergeCell ref="A66:J66"/>
    <mergeCell ref="A1:J1"/>
    <mergeCell ref="A2:A3"/>
    <mergeCell ref="B2:D2"/>
    <mergeCell ref="E2:G2"/>
    <mergeCell ref="H2:J2"/>
  </mergeCells>
  <conditionalFormatting sqref="H8:J46">
    <cfRule type="cellIs" priority="10" dxfId="54" operator="equal">
      <formula>0</formula>
    </cfRule>
  </conditionalFormatting>
  <conditionalFormatting sqref="H4:J5">
    <cfRule type="cellIs" priority="12" dxfId="54" operator="equal">
      <formula>0</formula>
    </cfRule>
  </conditionalFormatting>
  <conditionalFormatting sqref="H6:J7">
    <cfRule type="cellIs" priority="11" dxfId="54" operator="equal">
      <formula>0</formula>
    </cfRule>
  </conditionalFormatting>
  <conditionalFormatting sqref="H47:J60">
    <cfRule type="cellIs" priority="9" dxfId="54" operator="equal">
      <formula>0</formula>
    </cfRule>
  </conditionalFormatting>
  <conditionalFormatting sqref="E4:G5">
    <cfRule type="cellIs" priority="8" dxfId="54" operator="equal">
      <formula>0</formula>
    </cfRule>
  </conditionalFormatting>
  <conditionalFormatting sqref="E6:G7">
    <cfRule type="cellIs" priority="7" dxfId="54" operator="equal">
      <formula>0</formula>
    </cfRule>
  </conditionalFormatting>
  <conditionalFormatting sqref="E8:G46">
    <cfRule type="cellIs" priority="6" dxfId="54" operator="equal">
      <formula>0</formula>
    </cfRule>
  </conditionalFormatting>
  <conditionalFormatting sqref="E47:G60">
    <cfRule type="cellIs" priority="5" dxfId="54" operator="equal">
      <formula>0</formula>
    </cfRule>
  </conditionalFormatting>
  <conditionalFormatting sqref="B4:D5">
    <cfRule type="cellIs" priority="4" dxfId="54" operator="equal">
      <formula>0</formula>
    </cfRule>
  </conditionalFormatting>
  <conditionalFormatting sqref="B6:D7">
    <cfRule type="cellIs" priority="3" dxfId="54" operator="equal">
      <formula>0</formula>
    </cfRule>
  </conditionalFormatting>
  <conditionalFormatting sqref="B8:D46">
    <cfRule type="cellIs" priority="2" dxfId="54" operator="equal">
      <formula>0</formula>
    </cfRule>
  </conditionalFormatting>
  <conditionalFormatting sqref="B47:D60">
    <cfRule type="cellIs" priority="1" dxfId="54"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Excel iOS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ASUS</cp:lastModifiedBy>
  <cp:lastPrinted>2023-02-06T07:00:41Z</cp:lastPrinted>
  <dcterms:created xsi:type="dcterms:W3CDTF">2017-03-06T11:35:15Z</dcterms:created>
  <dcterms:modified xsi:type="dcterms:W3CDTF">2023-03-04T12:22:46Z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