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35"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UÇAK'!$A$1:$J$68</definedName>
  </definedNames>
  <calcPr fullCalcOnLoad="1"/>
</workbook>
</file>

<file path=xl/sharedStrings.xml><?xml version="1.0" encoding="utf-8"?>
<sst xmlns="http://schemas.openxmlformats.org/spreadsheetml/2006/main" count="314" uniqueCount="81">
  <si>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</si>
  <si>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</si>
  <si>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</si>
  <si>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</si>
  <si>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</si>
  <si>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</si>
  <si>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</si>
  <si>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</si>
  <si>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</si>
  <si>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</si>
  <si>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</si>
  <si>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</si>
  <si>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</si>
  <si>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</si>
  <si>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</si>
  <si>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</si>
  <si>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</si>
  <si>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</si>
  <si>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</si>
  <si>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</si>
  <si>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</si>
  <si>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</si>
  <si>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</si>
  <si>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</si>
  <si>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</si>
  <si>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</si>
  <si>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</si>
  <si>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</si>
  <si>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</si>
  <si>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</si>
  <si>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</si>
  <si>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</si>
  <si>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</si>
  <si>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</si>
  <si>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</si>
  <si>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</si>
  <si>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</si>
  <si>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</si>
  <si>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</si>
  <si>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</si>
  <si>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</si>
  <si>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</si>
  <si>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</si>
  <si>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</si>
  <si>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</si>
  <si>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</si>
  <si>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</si>
  <si>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</si>
  <si>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</si>
  <si>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</si>
  <si>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</si>
  <si>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</si>
  <si>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</si>
  <si>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</si>
  <si>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</si>
  <si>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</si>
  <si>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</si>
  <si>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</si>
  <si>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</si>
  <si>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</si>
  <si>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</si>
  <si>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</si>
  <si>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</si>
  <si>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</si>
  <si>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</si>
  <si>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</si>
  <si>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</si>
  <si>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</si>
  <si>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</si>
  <si>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</si>
  <si>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</si>
  <si>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</si>
  <si>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Şanlıurfa GAP</t>
  </si>
  <si>
    <t>Erzincan Yıldırım Akbulut</t>
  </si>
  <si>
    <t>Rize-Artvin</t>
  </si>
  <si>
    <t xml:space="preserve"> 2022/2021 (%)</t>
  </si>
  <si>
    <t>2021 TEMMUZ SONU</t>
  </si>
  <si>
    <t>2022 TEMMUZ SONU
(Kesin Olmayan)</t>
  </si>
  <si>
    <t>TÜROB ÇALIŞMASI                                                                                                       TEKİL YOLCU SAYISI (DHMİ VERİLERİ / 2)</t>
  </si>
  <si>
    <t>2022/2021 Fark</t>
  </si>
  <si>
    <t>Ocak-Temmuz 2022 Dönemi (192 gün) Günlük Yolcu Sayısı</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</si>
</sst>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right style="medium"/>
      <top style="thin"/>
      <bottom/>
    </border>
    <border>
      <left/>
      <right/>
      <top style="medium"/>
      <bottom/>
    </border>
    <border>
      <left style="medium"/>
      <right/>
      <top style="medium"/>
      <bottom/>
    </border>
    <border>
      <left/>
      <right style="medium"/>
      <top style="medium"/>
      <bottom/>
    </border>
    <border>
      <left style="medium"/>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86">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5" xfId="59" applyNumberFormat="1" applyFont="1" applyFill="1" applyBorder="1" applyAlignment="1">
      <alignment vertical="center"/>
    </xf>
    <xf numFmtId="165" fontId="10" fillId="16" borderId="16" xfId="59" applyNumberFormat="1" applyFont="1" applyFill="1" applyBorder="1" applyAlignment="1">
      <alignment vertical="center"/>
    </xf>
    <xf numFmtId="3" fontId="43" fillId="37" borderId="0"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0" fontId="5" fillId="39" borderId="13" xfId="56" applyNumberFormat="1" applyFont="1" applyFill="1" applyBorder="1" applyAlignment="1">
      <alignment horizontal="left" vertical="center"/>
    </xf>
    <xf numFmtId="3" fontId="10" fillId="39" borderId="0" xfId="41" applyNumberFormat="1" applyFont="1" applyFill="1" applyBorder="1" applyAlignment="1">
      <alignment horizontal="right" vertical="center"/>
    </xf>
    <xf numFmtId="166" fontId="10" fillId="39" borderId="0" xfId="59" applyNumberFormat="1" applyFont="1" applyFill="1" applyBorder="1" applyAlignment="1">
      <alignment vertical="center"/>
    </xf>
    <xf numFmtId="166" fontId="10" fillId="39" borderId="12" xfId="59" applyNumberFormat="1" applyFont="1" applyFill="1" applyBorder="1" applyAlignment="1">
      <alignment vertical="center"/>
    </xf>
    <xf numFmtId="166" fontId="10" fillId="33" borderId="0" xfId="63" applyNumberFormat="1" applyFont="1" applyFill="1" applyBorder="1" applyAlignment="1">
      <alignment vertical="center"/>
    </xf>
    <xf numFmtId="166" fontId="10" fillId="33" borderId="12" xfId="63" applyNumberFormat="1" applyFont="1" applyFill="1" applyBorder="1" applyAlignment="1">
      <alignment vertical="center"/>
    </xf>
    <xf numFmtId="3" fontId="10" fillId="33" borderId="15" xfId="48" applyNumberFormat="1" applyFont="1" applyFill="1" applyBorder="1" applyAlignment="1">
      <alignment horizontal="right"/>
      <protection/>
    </xf>
    <xf numFmtId="166" fontId="10" fillId="33" borderId="0" xfId="41" applyNumberFormat="1" applyFont="1" applyFill="1" applyBorder="1" applyAlignment="1">
      <alignment horizontal="right" vertical="center"/>
    </xf>
    <xf numFmtId="3" fontId="43" fillId="39" borderId="0" xfId="41" applyNumberFormat="1" applyFont="1" applyFill="1" applyBorder="1" applyAlignment="1">
      <alignment horizontal="right" vertical="center"/>
    </xf>
    <xf numFmtId="3" fontId="10" fillId="33" borderId="15" xfId="48" applyNumberFormat="1" applyFont="1" applyFill="1" applyBorder="1" applyAlignment="1">
      <alignment horizontal="right" vertical="center"/>
      <protection/>
    </xf>
    <xf numFmtId="3" fontId="10" fillId="33" borderId="15" xfId="48" applyNumberFormat="1" applyFont="1" applyFill="1" applyBorder="1" applyAlignment="1">
      <alignment vertical="center"/>
      <protection/>
    </xf>
    <xf numFmtId="166" fontId="10" fillId="33" borderId="15" xfId="48" applyNumberFormat="1" applyFont="1" applyFill="1" applyBorder="1" applyAlignment="1">
      <alignment/>
      <protection/>
    </xf>
    <xf numFmtId="166" fontId="10" fillId="33" borderId="16" xfId="48" applyNumberFormat="1" applyFont="1" applyFill="1" applyBorder="1" applyAlignment="1">
      <alignment/>
      <protection/>
    </xf>
    <xf numFmtId="3" fontId="9" fillId="34" borderId="17" xfId="41" applyNumberFormat="1" applyFont="1" applyFill="1" applyBorder="1" applyAlignment="1">
      <alignment horizontal="right" vertical="center"/>
    </xf>
    <xf numFmtId="4" fontId="9" fillId="34" borderId="0" xfId="41" applyNumberFormat="1" applyFont="1" applyFill="1" applyBorder="1" applyAlignment="1">
      <alignment horizontal="righ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5"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10" borderId="0" xfId="0" applyFill="1" applyAlignment="1">
      <alignment horizontal="center"/>
    </xf>
    <xf numFmtId="0" fontId="39" fillId="40" borderId="0" xfId="0" applyFont="1" applyFill="1" applyAlignment="1">
      <alignment horizontal="center" vertical="center" wrapText="1"/>
    </xf>
    <xf numFmtId="0" fontId="39" fillId="3"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0"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42">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8"/>
  <sheetViews>
    <sheetView tabSelected="1" zoomScale="55" zoomScaleNormal="55" zoomScalePageLayoutView="0" workbookViewId="0" topLeftCell="A1">
      <selection activeCell="S57" sqref="S57"/>
    </sheetView>
  </sheetViews>
  <sheetFormatPr defaultColWidth="9.140625" defaultRowHeight="15"/>
  <cols>
    <col min="1" max="1" width="41.140625" style="0" bestFit="1" customWidth="1"/>
    <col min="2" max="10" width="14.28125" style="0" customWidth="1"/>
    <col min="12" max="12" width="12.28125" style="0" customWidth="1"/>
    <col min="13" max="13" width="11.28125" style="0" customWidth="1"/>
    <col min="14" max="14" width="12.57421875" style="0" customWidth="1"/>
    <col min="15" max="15" width="12.00390625" style="0" customWidth="1"/>
  </cols>
  <sheetData>
    <row r="1" spans="1:19" ht="25.5" customHeight="1">
      <c r="A1" s="61" t="s">
        <v>58</v>
      </c>
      <c r="B1" s="62"/>
      <c r="C1" s="62"/>
      <c r="D1" s="62"/>
      <c r="E1" s="62"/>
      <c r="F1" s="62"/>
      <c r="G1" s="62"/>
      <c r="H1" s="62"/>
      <c r="I1" s="62"/>
      <c r="J1" s="63"/>
      <c r="L1" s="71" t="s">
        <v>2</v>
      </c>
      <c r="M1" s="71" t="s">
        <v>3</v>
      </c>
      <c r="N1" s="72" t="s">
        <v>2</v>
      </c>
      <c r="O1" s="72" t="s">
        <v>3</v>
      </c>
      <c r="P1" s="73" t="s">
        <v>2</v>
      </c>
      <c r="Q1" s="73" t="s">
        <v>3</v>
      </c>
      <c r="R1" s="74" t="s">
        <v>2</v>
      </c>
      <c r="S1" s="74" t="s">
        <v>3</v>
      </c>
    </row>
    <row r="2" spans="1:19" ht="35.25" customHeight="1">
      <c r="A2" s="69" t="s">
        <v>1</v>
      </c>
      <c r="B2" s="66" t="s">
        <v>76</v>
      </c>
      <c r="C2" s="66"/>
      <c r="D2" s="66"/>
      <c r="E2" s="66" t="s">
        <v>77</v>
      </c>
      <c r="F2" s="66"/>
      <c r="G2" s="66"/>
      <c r="H2" s="67" t="s">
        <v>75</v>
      </c>
      <c r="I2" s="67"/>
      <c r="J2" s="68"/>
      <c r="L2" s="75" t="s">
        <v>78</v>
      </c>
      <c r="M2" s="75"/>
      <c r="N2" s="75"/>
      <c r="O2" s="75"/>
      <c r="P2" s="75"/>
      <c r="Q2" s="75"/>
      <c r="R2" s="76" t="s">
        <v>80</v>
      </c>
      <c r="S2" s="76"/>
    </row>
    <row r="3" spans="1:19" ht="15">
      <c r="A3" s="70"/>
      <c r="B3" s="1" t="s">
        <v>2</v>
      </c>
      <c r="C3" s="1" t="s">
        <v>3</v>
      </c>
      <c r="D3" s="1" t="s">
        <v>4</v>
      </c>
      <c r="E3" s="1" t="s">
        <v>2</v>
      </c>
      <c r="F3" s="1" t="s">
        <v>3</v>
      </c>
      <c r="G3" s="1" t="s">
        <v>4</v>
      </c>
      <c r="H3" s="1" t="s">
        <v>2</v>
      </c>
      <c r="I3" s="1" t="s">
        <v>3</v>
      </c>
      <c r="J3" s="2" t="s">
        <v>4</v>
      </c>
      <c r="L3" s="77">
        <v>2021</v>
      </c>
      <c r="M3" s="77"/>
      <c r="N3" s="78">
        <v>2022</v>
      </c>
      <c r="O3" s="78"/>
      <c r="P3" s="79" t="s">
        <v>79</v>
      </c>
      <c r="Q3" s="79"/>
      <c r="R3" s="76"/>
      <c r="S3" s="76"/>
    </row>
    <row r="4" spans="1:19" ht="15">
      <c r="A4" s="10" t="s">
        <v>5</v>
      </c>
      <c r="B4" s="3">
        <v>47</v>
      </c>
      <c r="C4" s="3">
        <v>406</v>
      </c>
      <c r="D4" s="3">
        <f>B4+C4</f>
        <v>453</v>
      </c>
      <c r="E4" s="3">
        <v>0</v>
      </c>
      <c r="F4" s="3">
        <v>0</v>
      </c>
      <c r="G4" s="3">
        <f>E4+F4</f>
        <v>0</v>
      </c>
      <c r="H4" s="4"/>
      <c r="I4" s="4"/>
      <c r="J4" s="5"/>
      <c r="L4" s="80">
        <f>B4/2</f>
        <v>23.5</v>
      </c>
      <c r="M4" s="80">
        <f>C4/2</f>
        <v>203</v>
      </c>
      <c r="N4" s="81">
        <f>E4/2</f>
        <v>0</v>
      </c>
      <c r="O4" s="81">
        <f>F4/2</f>
        <v>0</v>
      </c>
      <c r="P4" s="82">
        <f>N4-L4</f>
        <v>-23.5</v>
      </c>
      <c r="Q4" s="82">
        <f>O4-M4</f>
        <v>-203</v>
      </c>
      <c r="R4" s="83">
        <f>N4/192</f>
        <v>0</v>
      </c>
      <c r="S4" s="83">
        <f>O4/192</f>
        <v>0</v>
      </c>
    </row>
    <row r="5" spans="1:19" ht="15">
      <c r="A5" s="6" t="s">
        <v>68</v>
      </c>
      <c r="B5" s="7">
        <v>4865176</v>
      </c>
      <c r="C5" s="7">
        <v>11524621</v>
      </c>
      <c r="D5" s="7">
        <f>B5+C5</f>
        <v>16389797</v>
      </c>
      <c r="E5" s="7">
        <v>8924652</v>
      </c>
      <c r="F5" s="7">
        <v>25395773</v>
      </c>
      <c r="G5" s="7">
        <f>E5+F5</f>
        <v>34320425</v>
      </c>
      <c r="H5" s="8">
        <f aca="true" t="shared" si="0" ref="H5:J20">+_xlfn.IFERROR(((E5-B5)/B5)*100,0)</f>
        <v>83.43944802819055</v>
      </c>
      <c r="I5" s="8">
        <f t="shared" si="0"/>
        <v>120.36102532135331</v>
      </c>
      <c r="J5" s="9">
        <f t="shared" si="0"/>
        <v>109.4011597581105</v>
      </c>
      <c r="L5" s="80">
        <f>B5/2</f>
        <v>2432588</v>
      </c>
      <c r="M5" s="80">
        <f>C5/2</f>
        <v>5762310.5</v>
      </c>
      <c r="N5" s="81">
        <f>E5/2</f>
        <v>4462326</v>
      </c>
      <c r="O5" s="81">
        <f>F5/2</f>
        <v>12697886.5</v>
      </c>
      <c r="P5" s="82">
        <f>N5-L5</f>
        <v>2029738</v>
      </c>
      <c r="Q5" s="82">
        <f>O5-M5</f>
        <v>6935576</v>
      </c>
      <c r="R5" s="83">
        <f aca="true" t="shared" si="1" ref="R5:R18">N5/192</f>
        <v>23241.28125</v>
      </c>
      <c r="S5" s="83">
        <f aca="true" t="shared" si="2" ref="S5:S18">O5/192</f>
        <v>66134.82552083333</v>
      </c>
    </row>
    <row r="6" spans="1:19" ht="15">
      <c r="A6" s="10" t="s">
        <v>52</v>
      </c>
      <c r="B6" s="3">
        <v>8202066</v>
      </c>
      <c r="C6" s="3">
        <v>3609447</v>
      </c>
      <c r="D6" s="3">
        <f aca="true" t="shared" si="3" ref="D6:D60">B6+C6</f>
        <v>11811513</v>
      </c>
      <c r="E6" s="3">
        <v>8501409</v>
      </c>
      <c r="F6" s="3">
        <v>8147831</v>
      </c>
      <c r="G6" s="3">
        <f aca="true" t="shared" si="4" ref="G6:G60">E6+F6</f>
        <v>16649240</v>
      </c>
      <c r="H6" s="4">
        <f t="shared" si="0"/>
        <v>3.6496048678467106</v>
      </c>
      <c r="I6" s="4">
        <f t="shared" si="0"/>
        <v>125.73626929554582</v>
      </c>
      <c r="J6" s="5">
        <f t="shared" si="0"/>
        <v>40.9577248909602</v>
      </c>
      <c r="L6" s="80">
        <f aca="true" t="shared" si="5" ref="L6:M47">B6/2</f>
        <v>4101033</v>
      </c>
      <c r="M6" s="80">
        <f t="shared" si="5"/>
        <v>1804723.5</v>
      </c>
      <c r="N6" s="81">
        <f aca="true" t="shared" si="6" ref="N6:O47">E6/2</f>
        <v>4250704.5</v>
      </c>
      <c r="O6" s="81">
        <f t="shared" si="6"/>
        <v>4073915.5</v>
      </c>
      <c r="P6" s="82">
        <f aca="true" t="shared" si="7" ref="P6:Q47">N6-L6</f>
        <v>149671.5</v>
      </c>
      <c r="Q6" s="82">
        <f t="shared" si="7"/>
        <v>2269192</v>
      </c>
      <c r="R6" s="83">
        <f t="shared" si="1"/>
        <v>22139.0859375</v>
      </c>
      <c r="S6" s="83">
        <f t="shared" si="2"/>
        <v>21218.309895833332</v>
      </c>
    </row>
    <row r="7" spans="1:19" ht="15">
      <c r="A7" s="6" t="s">
        <v>6</v>
      </c>
      <c r="B7" s="7">
        <v>2833181</v>
      </c>
      <c r="C7" s="7">
        <v>478986</v>
      </c>
      <c r="D7" s="7">
        <f t="shared" si="3"/>
        <v>3312167</v>
      </c>
      <c r="E7" s="7">
        <v>3740954</v>
      </c>
      <c r="F7" s="7">
        <v>1014544</v>
      </c>
      <c r="G7" s="7">
        <f t="shared" si="4"/>
        <v>4755498</v>
      </c>
      <c r="H7" s="8">
        <f t="shared" si="0"/>
        <v>32.040769721383846</v>
      </c>
      <c r="I7" s="8">
        <f t="shared" si="0"/>
        <v>111.8107836137173</v>
      </c>
      <c r="J7" s="9">
        <f t="shared" si="0"/>
        <v>43.5766372891222</v>
      </c>
      <c r="L7" s="80">
        <f t="shared" si="5"/>
        <v>1416590.5</v>
      </c>
      <c r="M7" s="80">
        <f t="shared" si="5"/>
        <v>239493</v>
      </c>
      <c r="N7" s="81">
        <f t="shared" si="6"/>
        <v>1870477</v>
      </c>
      <c r="O7" s="81">
        <f t="shared" si="6"/>
        <v>507272</v>
      </c>
      <c r="P7" s="82">
        <f t="shared" si="7"/>
        <v>453886.5</v>
      </c>
      <c r="Q7" s="82">
        <f t="shared" si="7"/>
        <v>267779</v>
      </c>
      <c r="R7" s="83">
        <f t="shared" si="1"/>
        <v>9742.067708333334</v>
      </c>
      <c r="S7" s="83">
        <f t="shared" si="2"/>
        <v>2642.0416666666665</v>
      </c>
    </row>
    <row r="8" spans="1:19" ht="15">
      <c r="A8" s="10" t="s">
        <v>7</v>
      </c>
      <c r="B8" s="3">
        <v>2880342</v>
      </c>
      <c r="C8" s="3">
        <v>626004</v>
      </c>
      <c r="D8" s="3">
        <f t="shared" si="3"/>
        <v>3506346</v>
      </c>
      <c r="E8" s="3">
        <v>3499363</v>
      </c>
      <c r="F8" s="3">
        <v>1886416</v>
      </c>
      <c r="G8" s="3">
        <f t="shared" si="4"/>
        <v>5385779</v>
      </c>
      <c r="H8" s="4">
        <f t="shared" si="0"/>
        <v>21.491232638346418</v>
      </c>
      <c r="I8" s="4">
        <f t="shared" si="0"/>
        <v>201.34248343461064</v>
      </c>
      <c r="J8" s="5">
        <f t="shared" si="0"/>
        <v>53.60089962599241</v>
      </c>
      <c r="L8" s="80">
        <f t="shared" si="5"/>
        <v>1440171</v>
      </c>
      <c r="M8" s="80">
        <f t="shared" si="5"/>
        <v>313002</v>
      </c>
      <c r="N8" s="81">
        <f t="shared" si="6"/>
        <v>1749681.5</v>
      </c>
      <c r="O8" s="81">
        <f t="shared" si="6"/>
        <v>943208</v>
      </c>
      <c r="P8" s="82">
        <f t="shared" si="7"/>
        <v>309510.5</v>
      </c>
      <c r="Q8" s="82">
        <f t="shared" si="7"/>
        <v>630206</v>
      </c>
      <c r="R8" s="83">
        <f t="shared" si="1"/>
        <v>9112.924479166666</v>
      </c>
      <c r="S8" s="83">
        <f t="shared" si="2"/>
        <v>4912.541666666667</v>
      </c>
    </row>
    <row r="9" spans="1:19" ht="15">
      <c r="A9" s="6" t="s">
        <v>8</v>
      </c>
      <c r="B9" s="7">
        <v>2226359</v>
      </c>
      <c r="C9" s="7">
        <v>5893866</v>
      </c>
      <c r="D9" s="7">
        <f t="shared" si="3"/>
        <v>8120225</v>
      </c>
      <c r="E9" s="7">
        <v>3380432</v>
      </c>
      <c r="F9" s="7">
        <v>11857880</v>
      </c>
      <c r="G9" s="7">
        <f t="shared" si="4"/>
        <v>15238312</v>
      </c>
      <c r="H9" s="8">
        <f t="shared" si="0"/>
        <v>51.836788226876266</v>
      </c>
      <c r="I9" s="8">
        <f t="shared" si="0"/>
        <v>101.19018654309413</v>
      </c>
      <c r="J9" s="9">
        <f t="shared" si="0"/>
        <v>87.6587409831624</v>
      </c>
      <c r="L9" s="80">
        <f t="shared" si="5"/>
        <v>1113179.5</v>
      </c>
      <c r="M9" s="80">
        <f t="shared" si="5"/>
        <v>2946933</v>
      </c>
      <c r="N9" s="81">
        <f t="shared" si="6"/>
        <v>1690216</v>
      </c>
      <c r="O9" s="81">
        <f t="shared" si="6"/>
        <v>5928940</v>
      </c>
      <c r="P9" s="82">
        <f t="shared" si="7"/>
        <v>577036.5</v>
      </c>
      <c r="Q9" s="82">
        <f t="shared" si="7"/>
        <v>2982007</v>
      </c>
      <c r="R9" s="83">
        <f t="shared" si="1"/>
        <v>8803.208333333334</v>
      </c>
      <c r="S9" s="83">
        <f t="shared" si="2"/>
        <v>30879.895833333332</v>
      </c>
    </row>
    <row r="10" spans="1:19" ht="15">
      <c r="A10" s="10" t="s">
        <v>53</v>
      </c>
      <c r="B10" s="3">
        <v>166903</v>
      </c>
      <c r="C10" s="3">
        <v>73069</v>
      </c>
      <c r="D10" s="3">
        <f t="shared" si="3"/>
        <v>239972</v>
      </c>
      <c r="E10" s="3">
        <v>239658</v>
      </c>
      <c r="F10" s="3">
        <v>159750</v>
      </c>
      <c r="G10" s="3">
        <f t="shared" si="4"/>
        <v>399408</v>
      </c>
      <c r="H10" s="4">
        <f t="shared" si="0"/>
        <v>43.59118769584729</v>
      </c>
      <c r="I10" s="4">
        <f t="shared" si="0"/>
        <v>118.62896714064787</v>
      </c>
      <c r="J10" s="5">
        <f t="shared" si="0"/>
        <v>66.43941793209208</v>
      </c>
      <c r="L10" s="80">
        <f t="shared" si="5"/>
        <v>83451.5</v>
      </c>
      <c r="M10" s="80">
        <f t="shared" si="5"/>
        <v>36534.5</v>
      </c>
      <c r="N10" s="81">
        <f t="shared" si="6"/>
        <v>119829</v>
      </c>
      <c r="O10" s="81">
        <f t="shared" si="6"/>
        <v>79875</v>
      </c>
      <c r="P10" s="82">
        <f t="shared" si="7"/>
        <v>36377.5</v>
      </c>
      <c r="Q10" s="82">
        <f t="shared" si="7"/>
        <v>43340.5</v>
      </c>
      <c r="R10" s="83">
        <f t="shared" si="1"/>
        <v>624.109375</v>
      </c>
      <c r="S10" s="83">
        <f t="shared" si="2"/>
        <v>416.015625</v>
      </c>
    </row>
    <row r="11" spans="1:19" ht="15">
      <c r="A11" s="6" t="s">
        <v>9</v>
      </c>
      <c r="B11" s="7">
        <v>659504</v>
      </c>
      <c r="C11" s="7">
        <v>277084</v>
      </c>
      <c r="D11" s="7">
        <f t="shared" si="3"/>
        <v>936588</v>
      </c>
      <c r="E11" s="7">
        <v>923632</v>
      </c>
      <c r="F11" s="7">
        <v>1339771</v>
      </c>
      <c r="G11" s="7">
        <f t="shared" si="4"/>
        <v>2263403</v>
      </c>
      <c r="H11" s="8">
        <f t="shared" si="0"/>
        <v>40.04949173924646</v>
      </c>
      <c r="I11" s="8">
        <f t="shared" si="0"/>
        <v>383.5252125709171</v>
      </c>
      <c r="J11" s="9">
        <f t="shared" si="0"/>
        <v>141.6647447970719</v>
      </c>
      <c r="L11" s="80">
        <f t="shared" si="5"/>
        <v>329752</v>
      </c>
      <c r="M11" s="80">
        <f t="shared" si="5"/>
        <v>138542</v>
      </c>
      <c r="N11" s="81">
        <f t="shared" si="6"/>
        <v>461816</v>
      </c>
      <c r="O11" s="81">
        <f t="shared" si="6"/>
        <v>669885.5</v>
      </c>
      <c r="P11" s="82">
        <f t="shared" si="7"/>
        <v>132064</v>
      </c>
      <c r="Q11" s="82">
        <f t="shared" si="7"/>
        <v>531343.5</v>
      </c>
      <c r="R11" s="83">
        <f t="shared" si="1"/>
        <v>2405.2916666666665</v>
      </c>
      <c r="S11" s="83">
        <f t="shared" si="2"/>
        <v>3488.9869791666665</v>
      </c>
    </row>
    <row r="12" spans="1:19" ht="15">
      <c r="A12" s="10" t="s">
        <v>10</v>
      </c>
      <c r="B12" s="3">
        <v>922611</v>
      </c>
      <c r="C12" s="3">
        <v>406014</v>
      </c>
      <c r="D12" s="3">
        <f t="shared" si="3"/>
        <v>1328625</v>
      </c>
      <c r="E12" s="3">
        <v>1123105</v>
      </c>
      <c r="F12" s="3">
        <v>892870</v>
      </c>
      <c r="G12" s="3">
        <f t="shared" si="4"/>
        <v>2015975</v>
      </c>
      <c r="H12" s="4">
        <f t="shared" si="0"/>
        <v>21.73115213237215</v>
      </c>
      <c r="I12" s="4">
        <f t="shared" si="0"/>
        <v>119.91113606919959</v>
      </c>
      <c r="J12" s="5">
        <f t="shared" si="0"/>
        <v>51.733935459591684</v>
      </c>
      <c r="L12" s="80">
        <f t="shared" si="5"/>
        <v>461305.5</v>
      </c>
      <c r="M12" s="80">
        <f t="shared" si="5"/>
        <v>203007</v>
      </c>
      <c r="N12" s="81">
        <f t="shared" si="6"/>
        <v>561552.5</v>
      </c>
      <c r="O12" s="81">
        <f t="shared" si="6"/>
        <v>446435</v>
      </c>
      <c r="P12" s="82">
        <f t="shared" si="7"/>
        <v>100247</v>
      </c>
      <c r="Q12" s="82">
        <f t="shared" si="7"/>
        <v>243428</v>
      </c>
      <c r="R12" s="83">
        <f t="shared" si="1"/>
        <v>2924.7526041666665</v>
      </c>
      <c r="S12" s="83">
        <f t="shared" si="2"/>
        <v>2325.1822916666665</v>
      </c>
    </row>
    <row r="13" spans="1:19" ht="15">
      <c r="A13" s="6" t="s">
        <v>11</v>
      </c>
      <c r="B13" s="7">
        <v>1484177</v>
      </c>
      <c r="C13" s="7">
        <v>135458</v>
      </c>
      <c r="D13" s="7">
        <f t="shared" si="3"/>
        <v>1619635</v>
      </c>
      <c r="E13" s="7">
        <v>1869752</v>
      </c>
      <c r="F13" s="7">
        <v>343459</v>
      </c>
      <c r="G13" s="7">
        <f t="shared" si="4"/>
        <v>2213211</v>
      </c>
      <c r="H13" s="8">
        <f t="shared" si="0"/>
        <v>25.97904427841154</v>
      </c>
      <c r="I13" s="8">
        <f t="shared" si="0"/>
        <v>153.55386909595595</v>
      </c>
      <c r="J13" s="9">
        <f t="shared" si="0"/>
        <v>36.64875110750261</v>
      </c>
      <c r="L13" s="80">
        <f t="shared" si="5"/>
        <v>742088.5</v>
      </c>
      <c r="M13" s="80">
        <f t="shared" si="5"/>
        <v>67729</v>
      </c>
      <c r="N13" s="81">
        <f t="shared" si="6"/>
        <v>934876</v>
      </c>
      <c r="O13" s="81">
        <f t="shared" si="6"/>
        <v>171729.5</v>
      </c>
      <c r="P13" s="82">
        <f t="shared" si="7"/>
        <v>192787.5</v>
      </c>
      <c r="Q13" s="82">
        <f t="shared" si="7"/>
        <v>104000.5</v>
      </c>
      <c r="R13" s="83">
        <f t="shared" si="1"/>
        <v>4869.145833333333</v>
      </c>
      <c r="S13" s="83">
        <f t="shared" si="2"/>
        <v>894.4244791666666</v>
      </c>
    </row>
    <row r="14" spans="1:19" ht="15">
      <c r="A14" s="10" t="s">
        <v>12</v>
      </c>
      <c r="B14" s="3">
        <v>1169662</v>
      </c>
      <c r="C14" s="3">
        <v>83037</v>
      </c>
      <c r="D14" s="3">
        <f t="shared" si="3"/>
        <v>1252699</v>
      </c>
      <c r="E14" s="3">
        <v>1408490</v>
      </c>
      <c r="F14" s="3">
        <v>313434</v>
      </c>
      <c r="G14" s="3">
        <f t="shared" si="4"/>
        <v>1721924</v>
      </c>
      <c r="H14" s="4">
        <f t="shared" si="0"/>
        <v>20.41854826437039</v>
      </c>
      <c r="I14" s="4">
        <f t="shared" si="0"/>
        <v>277.46305863651145</v>
      </c>
      <c r="J14" s="5">
        <f t="shared" si="0"/>
        <v>37.45712258092327</v>
      </c>
      <c r="L14" s="80">
        <f t="shared" si="5"/>
        <v>584831</v>
      </c>
      <c r="M14" s="80">
        <f t="shared" si="5"/>
        <v>41518.5</v>
      </c>
      <c r="N14" s="81">
        <f t="shared" si="6"/>
        <v>704245</v>
      </c>
      <c r="O14" s="81">
        <f t="shared" si="6"/>
        <v>156717</v>
      </c>
      <c r="P14" s="82">
        <f t="shared" si="7"/>
        <v>119414</v>
      </c>
      <c r="Q14" s="82">
        <f t="shared" si="7"/>
        <v>115198.5</v>
      </c>
      <c r="R14" s="83">
        <f t="shared" si="1"/>
        <v>3667.9427083333335</v>
      </c>
      <c r="S14" s="83">
        <f t="shared" si="2"/>
        <v>816.234375</v>
      </c>
    </row>
    <row r="15" spans="1:19" ht="15">
      <c r="A15" s="6" t="s">
        <v>13</v>
      </c>
      <c r="B15" s="7">
        <v>417806</v>
      </c>
      <c r="C15" s="7">
        <v>1928</v>
      </c>
      <c r="D15" s="7">
        <f t="shared" si="3"/>
        <v>419734</v>
      </c>
      <c r="E15" s="7">
        <v>495152</v>
      </c>
      <c r="F15" s="7">
        <v>6118</v>
      </c>
      <c r="G15" s="7">
        <f t="shared" si="4"/>
        <v>501270</v>
      </c>
      <c r="H15" s="8">
        <f t="shared" si="0"/>
        <v>18.5124196397371</v>
      </c>
      <c r="I15" s="8">
        <f t="shared" si="0"/>
        <v>217.32365145228215</v>
      </c>
      <c r="J15" s="9">
        <f t="shared" si="0"/>
        <v>19.42563623628298</v>
      </c>
      <c r="L15" s="80">
        <f t="shared" si="5"/>
        <v>208903</v>
      </c>
      <c r="M15" s="80">
        <f t="shared" si="5"/>
        <v>964</v>
      </c>
      <c r="N15" s="81">
        <f t="shared" si="6"/>
        <v>247576</v>
      </c>
      <c r="O15" s="81">
        <f t="shared" si="6"/>
        <v>3059</v>
      </c>
      <c r="P15" s="82">
        <f t="shared" si="7"/>
        <v>38673</v>
      </c>
      <c r="Q15" s="82">
        <f t="shared" si="7"/>
        <v>2095</v>
      </c>
      <c r="R15" s="83">
        <f t="shared" si="1"/>
        <v>1289.4583333333333</v>
      </c>
      <c r="S15" s="83">
        <f t="shared" si="2"/>
        <v>15.932291666666666</v>
      </c>
    </row>
    <row r="16" spans="1:19" ht="15">
      <c r="A16" s="10" t="s">
        <v>14</v>
      </c>
      <c r="B16" s="3">
        <v>815706</v>
      </c>
      <c r="C16" s="3">
        <v>50855</v>
      </c>
      <c r="D16" s="3">
        <f t="shared" si="3"/>
        <v>866561</v>
      </c>
      <c r="E16" s="3">
        <v>1129888</v>
      </c>
      <c r="F16" s="3">
        <v>163572</v>
      </c>
      <c r="G16" s="3">
        <f t="shared" si="4"/>
        <v>1293460</v>
      </c>
      <c r="H16" s="4">
        <f t="shared" si="0"/>
        <v>38.51657337324967</v>
      </c>
      <c r="I16" s="4">
        <f t="shared" si="0"/>
        <v>221.6438894897257</v>
      </c>
      <c r="J16" s="5">
        <f t="shared" si="0"/>
        <v>49.26358329073199</v>
      </c>
      <c r="L16" s="80">
        <f t="shared" si="5"/>
        <v>407853</v>
      </c>
      <c r="M16" s="80">
        <f t="shared" si="5"/>
        <v>25427.5</v>
      </c>
      <c r="N16" s="81">
        <f t="shared" si="6"/>
        <v>564944</v>
      </c>
      <c r="O16" s="81">
        <f t="shared" si="6"/>
        <v>81786</v>
      </c>
      <c r="P16" s="82">
        <f t="shared" si="7"/>
        <v>157091</v>
      </c>
      <c r="Q16" s="82">
        <f t="shared" si="7"/>
        <v>56358.5</v>
      </c>
      <c r="R16" s="83">
        <f t="shared" si="1"/>
        <v>2942.4166666666665</v>
      </c>
      <c r="S16" s="83">
        <f t="shared" si="2"/>
        <v>425.96875</v>
      </c>
    </row>
    <row r="17" spans="1:19" ht="15">
      <c r="A17" s="6" t="s">
        <v>15</v>
      </c>
      <c r="B17" s="7">
        <v>63537</v>
      </c>
      <c r="C17" s="7">
        <v>0</v>
      </c>
      <c r="D17" s="7">
        <f t="shared" si="3"/>
        <v>63537</v>
      </c>
      <c r="E17" s="7">
        <v>100208</v>
      </c>
      <c r="F17" s="7">
        <v>0</v>
      </c>
      <c r="G17" s="7">
        <f t="shared" si="4"/>
        <v>100208</v>
      </c>
      <c r="H17" s="8">
        <f t="shared" si="0"/>
        <v>57.71597651761965</v>
      </c>
      <c r="I17" s="8">
        <f t="shared" si="0"/>
        <v>0</v>
      </c>
      <c r="J17" s="9">
        <f t="shared" si="0"/>
        <v>57.71597651761965</v>
      </c>
      <c r="L17" s="80">
        <f t="shared" si="5"/>
        <v>31768.5</v>
      </c>
      <c r="M17" s="80">
        <f t="shared" si="5"/>
        <v>0</v>
      </c>
      <c r="N17" s="81">
        <f t="shared" si="6"/>
        <v>50104</v>
      </c>
      <c r="O17" s="81">
        <f t="shared" si="6"/>
        <v>0</v>
      </c>
      <c r="P17" s="82">
        <f t="shared" si="7"/>
        <v>18335.5</v>
      </c>
      <c r="Q17" s="82">
        <f t="shared" si="7"/>
        <v>0</v>
      </c>
      <c r="R17" s="83">
        <f t="shared" si="1"/>
        <v>260.9583333333333</v>
      </c>
      <c r="S17" s="83">
        <f t="shared" si="2"/>
        <v>0</v>
      </c>
    </row>
    <row r="18" spans="1:19" ht="15">
      <c r="A18" s="10" t="s">
        <v>16</v>
      </c>
      <c r="B18" s="3">
        <v>141509</v>
      </c>
      <c r="C18" s="3">
        <v>0</v>
      </c>
      <c r="D18" s="3">
        <f t="shared" si="3"/>
        <v>141509</v>
      </c>
      <c r="E18" s="3">
        <v>112134</v>
      </c>
      <c r="F18" s="3">
        <v>0</v>
      </c>
      <c r="G18" s="3">
        <f t="shared" si="4"/>
        <v>112134</v>
      </c>
      <c r="H18" s="4">
        <f t="shared" si="0"/>
        <v>-20.758396992417445</v>
      </c>
      <c r="I18" s="4">
        <f t="shared" si="0"/>
        <v>0</v>
      </c>
      <c r="J18" s="5">
        <f t="shared" si="0"/>
        <v>-20.758396992417445</v>
      </c>
      <c r="L18" s="80">
        <f t="shared" si="5"/>
        <v>70754.5</v>
      </c>
      <c r="M18" s="80">
        <f t="shared" si="5"/>
        <v>0</v>
      </c>
      <c r="N18" s="81">
        <f t="shared" si="6"/>
        <v>56067</v>
      </c>
      <c r="O18" s="81">
        <f t="shared" si="6"/>
        <v>0</v>
      </c>
      <c r="P18" s="82">
        <f t="shared" si="7"/>
        <v>-14687.5</v>
      </c>
      <c r="Q18" s="82">
        <f t="shared" si="7"/>
        <v>0</v>
      </c>
      <c r="R18" s="83">
        <f t="shared" si="1"/>
        <v>292.015625</v>
      </c>
      <c r="S18" s="83">
        <f t="shared" si="2"/>
        <v>0</v>
      </c>
    </row>
    <row r="19" spans="1:19" ht="15">
      <c r="A19" s="6" t="s">
        <v>17</v>
      </c>
      <c r="B19" s="7">
        <v>42318</v>
      </c>
      <c r="C19" s="7">
        <v>12674</v>
      </c>
      <c r="D19" s="7">
        <f t="shared" si="3"/>
        <v>54992</v>
      </c>
      <c r="E19" s="7">
        <v>46883</v>
      </c>
      <c r="F19" s="7">
        <v>5751</v>
      </c>
      <c r="G19" s="7">
        <f t="shared" si="4"/>
        <v>52634</v>
      </c>
      <c r="H19" s="8">
        <f t="shared" si="0"/>
        <v>10.78737180396049</v>
      </c>
      <c r="I19" s="8">
        <f t="shared" si="0"/>
        <v>-54.623638945873445</v>
      </c>
      <c r="J19" s="9">
        <f t="shared" si="0"/>
        <v>-4.287896421297644</v>
      </c>
      <c r="L19" s="80">
        <f t="shared" si="5"/>
        <v>21159</v>
      </c>
      <c r="M19" s="80">
        <f t="shared" si="5"/>
        <v>6337</v>
      </c>
      <c r="N19" s="81">
        <f t="shared" si="6"/>
        <v>23441.5</v>
      </c>
      <c r="O19" s="81">
        <f t="shared" si="6"/>
        <v>2875.5</v>
      </c>
      <c r="P19" s="82">
        <f t="shared" si="7"/>
        <v>2282.5</v>
      </c>
      <c r="Q19" s="82">
        <f t="shared" si="7"/>
        <v>-3461.5</v>
      </c>
      <c r="R19" s="83">
        <f aca="true" t="shared" si="8" ref="R19:R60">N19/192</f>
        <v>122.09114583333333</v>
      </c>
      <c r="S19" s="83">
        <f aca="true" t="shared" si="9" ref="S19:S60">O19/192</f>
        <v>14.9765625</v>
      </c>
    </row>
    <row r="20" spans="1:19" ht="15">
      <c r="A20" s="10" t="s">
        <v>54</v>
      </c>
      <c r="B20" s="3">
        <v>0</v>
      </c>
      <c r="C20" s="3">
        <v>0</v>
      </c>
      <c r="D20" s="3">
        <f t="shared" si="3"/>
        <v>0</v>
      </c>
      <c r="E20" s="3">
        <v>0</v>
      </c>
      <c r="F20" s="3">
        <v>0</v>
      </c>
      <c r="G20" s="3">
        <f t="shared" si="4"/>
        <v>0</v>
      </c>
      <c r="H20" s="4">
        <f t="shared" si="0"/>
        <v>0</v>
      </c>
      <c r="I20" s="4">
        <f t="shared" si="0"/>
        <v>0</v>
      </c>
      <c r="J20" s="5">
        <f t="shared" si="0"/>
        <v>0</v>
      </c>
      <c r="L20" s="80">
        <f t="shared" si="5"/>
        <v>0</v>
      </c>
      <c r="M20" s="80">
        <f t="shared" si="5"/>
        <v>0</v>
      </c>
      <c r="N20" s="81">
        <f t="shared" si="6"/>
        <v>0</v>
      </c>
      <c r="O20" s="81">
        <f t="shared" si="6"/>
        <v>0</v>
      </c>
      <c r="P20" s="82">
        <f t="shared" si="7"/>
        <v>0</v>
      </c>
      <c r="Q20" s="82">
        <f t="shared" si="7"/>
        <v>0</v>
      </c>
      <c r="R20" s="83">
        <f t="shared" si="8"/>
        <v>0</v>
      </c>
      <c r="S20" s="83">
        <f t="shared" si="9"/>
        <v>0</v>
      </c>
    </row>
    <row r="21" spans="1:19" ht="15">
      <c r="A21" s="6" t="s">
        <v>18</v>
      </c>
      <c r="B21" s="7">
        <v>123006</v>
      </c>
      <c r="C21" s="7">
        <v>1656</v>
      </c>
      <c r="D21" s="7">
        <f t="shared" si="3"/>
        <v>124662</v>
      </c>
      <c r="E21" s="7">
        <v>125126</v>
      </c>
      <c r="F21" s="7">
        <v>5865</v>
      </c>
      <c r="G21" s="7">
        <f t="shared" si="4"/>
        <v>130991</v>
      </c>
      <c r="H21" s="8">
        <f aca="true" t="shared" si="10" ref="H21:J60">+_xlfn.IFERROR(((E21-B21)/B21)*100,0)</f>
        <v>1.7234931629351413</v>
      </c>
      <c r="I21" s="8">
        <f t="shared" si="10"/>
        <v>254.16666666666666</v>
      </c>
      <c r="J21" s="9">
        <f t="shared" si="10"/>
        <v>5.076928013348094</v>
      </c>
      <c r="L21" s="80">
        <f t="shared" si="5"/>
        <v>61503</v>
      </c>
      <c r="M21" s="80">
        <f t="shared" si="5"/>
        <v>828</v>
      </c>
      <c r="N21" s="81">
        <f t="shared" si="6"/>
        <v>62563</v>
      </c>
      <c r="O21" s="81">
        <f t="shared" si="6"/>
        <v>2932.5</v>
      </c>
      <c r="P21" s="82">
        <f t="shared" si="7"/>
        <v>1060</v>
      </c>
      <c r="Q21" s="82">
        <f t="shared" si="7"/>
        <v>2104.5</v>
      </c>
      <c r="R21" s="83">
        <f t="shared" si="8"/>
        <v>325.8489583333333</v>
      </c>
      <c r="S21" s="83">
        <f t="shared" si="9"/>
        <v>15.2734375</v>
      </c>
    </row>
    <row r="22" spans="1:19" ht="15">
      <c r="A22" s="10" t="s">
        <v>19</v>
      </c>
      <c r="B22" s="3">
        <v>0</v>
      </c>
      <c r="C22" s="3">
        <v>0</v>
      </c>
      <c r="D22" s="3">
        <f t="shared" si="3"/>
        <v>0</v>
      </c>
      <c r="E22" s="3">
        <v>0</v>
      </c>
      <c r="F22" s="3">
        <v>0</v>
      </c>
      <c r="G22" s="3">
        <f t="shared" si="4"/>
        <v>0</v>
      </c>
      <c r="H22" s="4">
        <f t="shared" si="10"/>
        <v>0</v>
      </c>
      <c r="I22" s="4">
        <f t="shared" si="10"/>
        <v>0</v>
      </c>
      <c r="J22" s="5">
        <f t="shared" si="10"/>
        <v>0</v>
      </c>
      <c r="L22" s="80">
        <f t="shared" si="5"/>
        <v>0</v>
      </c>
      <c r="M22" s="80">
        <f t="shared" si="5"/>
        <v>0</v>
      </c>
      <c r="N22" s="81">
        <f t="shared" si="6"/>
        <v>0</v>
      </c>
      <c r="O22" s="81">
        <f t="shared" si="6"/>
        <v>0</v>
      </c>
      <c r="P22" s="82">
        <f t="shared" si="7"/>
        <v>0</v>
      </c>
      <c r="Q22" s="82">
        <f t="shared" si="7"/>
        <v>0</v>
      </c>
      <c r="R22" s="83">
        <f t="shared" si="8"/>
        <v>0</v>
      </c>
      <c r="S22" s="83">
        <f t="shared" si="9"/>
        <v>0</v>
      </c>
    </row>
    <row r="23" spans="1:19" ht="15">
      <c r="A23" s="6" t="s">
        <v>20</v>
      </c>
      <c r="B23" s="7">
        <v>306846</v>
      </c>
      <c r="C23" s="7">
        <v>0</v>
      </c>
      <c r="D23" s="7">
        <f t="shared" si="3"/>
        <v>306846</v>
      </c>
      <c r="E23" s="7">
        <v>246751</v>
      </c>
      <c r="F23" s="7">
        <v>145</v>
      </c>
      <c r="G23" s="7">
        <f t="shared" si="4"/>
        <v>246896</v>
      </c>
      <c r="H23" s="8">
        <f t="shared" si="10"/>
        <v>-19.584742835168132</v>
      </c>
      <c r="I23" s="8">
        <f t="shared" si="10"/>
        <v>0</v>
      </c>
      <c r="J23" s="9">
        <f t="shared" si="10"/>
        <v>-19.53748786035992</v>
      </c>
      <c r="L23" s="80">
        <f t="shared" si="5"/>
        <v>153423</v>
      </c>
      <c r="M23" s="80">
        <f t="shared" si="5"/>
        <v>0</v>
      </c>
      <c r="N23" s="81">
        <f t="shared" si="6"/>
        <v>123375.5</v>
      </c>
      <c r="O23" s="81">
        <f t="shared" si="6"/>
        <v>72.5</v>
      </c>
      <c r="P23" s="82">
        <f t="shared" si="7"/>
        <v>-30047.5</v>
      </c>
      <c r="Q23" s="82">
        <f t="shared" si="7"/>
        <v>72.5</v>
      </c>
      <c r="R23" s="83">
        <f t="shared" si="8"/>
        <v>642.5807291666666</v>
      </c>
      <c r="S23" s="83">
        <f t="shared" si="9"/>
        <v>0.3776041666666667</v>
      </c>
    </row>
    <row r="24" spans="1:19" ht="15">
      <c r="A24" s="10" t="s">
        <v>21</v>
      </c>
      <c r="B24" s="3">
        <v>82418</v>
      </c>
      <c r="C24" s="3">
        <v>0</v>
      </c>
      <c r="D24" s="3">
        <f t="shared" si="3"/>
        <v>82418</v>
      </c>
      <c r="E24" s="3">
        <v>77729</v>
      </c>
      <c r="F24" s="3">
        <v>0</v>
      </c>
      <c r="G24" s="3">
        <f t="shared" si="4"/>
        <v>77729</v>
      </c>
      <c r="H24" s="4">
        <f t="shared" si="10"/>
        <v>-5.6892911742580505</v>
      </c>
      <c r="I24" s="4">
        <f t="shared" si="10"/>
        <v>0</v>
      </c>
      <c r="J24" s="5">
        <f t="shared" si="10"/>
        <v>-5.6892911742580505</v>
      </c>
      <c r="L24" s="80">
        <f t="shared" si="5"/>
        <v>41209</v>
      </c>
      <c r="M24" s="80">
        <f t="shared" si="5"/>
        <v>0</v>
      </c>
      <c r="N24" s="81">
        <f t="shared" si="6"/>
        <v>38864.5</v>
      </c>
      <c r="O24" s="81">
        <f t="shared" si="6"/>
        <v>0</v>
      </c>
      <c r="P24" s="82">
        <f t="shared" si="7"/>
        <v>-2344.5</v>
      </c>
      <c r="Q24" s="82">
        <f t="shared" si="7"/>
        <v>0</v>
      </c>
      <c r="R24" s="83">
        <f t="shared" si="8"/>
        <v>202.41927083333334</v>
      </c>
      <c r="S24" s="83">
        <f t="shared" si="9"/>
        <v>0</v>
      </c>
    </row>
    <row r="25" spans="1:19" ht="15">
      <c r="A25" s="6" t="s">
        <v>22</v>
      </c>
      <c r="B25" s="7">
        <v>26932</v>
      </c>
      <c r="C25" s="7">
        <v>24</v>
      </c>
      <c r="D25" s="7">
        <f t="shared" si="3"/>
        <v>26956</v>
      </c>
      <c r="E25" s="7">
        <v>55397</v>
      </c>
      <c r="F25" s="7">
        <v>8276</v>
      </c>
      <c r="G25" s="7">
        <f t="shared" si="4"/>
        <v>63673</v>
      </c>
      <c r="H25" s="8">
        <f t="shared" si="10"/>
        <v>105.6921134709639</v>
      </c>
      <c r="I25" s="8">
        <f t="shared" si="10"/>
        <v>34383.33333333333</v>
      </c>
      <c r="J25" s="9">
        <f t="shared" si="10"/>
        <v>136.21086214571895</v>
      </c>
      <c r="L25" s="80">
        <f t="shared" si="5"/>
        <v>13466</v>
      </c>
      <c r="M25" s="80">
        <f t="shared" si="5"/>
        <v>12</v>
      </c>
      <c r="N25" s="81">
        <f t="shared" si="6"/>
        <v>27698.5</v>
      </c>
      <c r="O25" s="81">
        <f t="shared" si="6"/>
        <v>4138</v>
      </c>
      <c r="P25" s="82">
        <f t="shared" si="7"/>
        <v>14232.5</v>
      </c>
      <c r="Q25" s="82">
        <f t="shared" si="7"/>
        <v>4126</v>
      </c>
      <c r="R25" s="83">
        <f t="shared" si="8"/>
        <v>144.26302083333334</v>
      </c>
      <c r="S25" s="83">
        <f t="shared" si="9"/>
        <v>21.552083333333332</v>
      </c>
    </row>
    <row r="26" spans="1:19" ht="15">
      <c r="A26" s="10" t="s">
        <v>23</v>
      </c>
      <c r="B26" s="3">
        <v>32094</v>
      </c>
      <c r="C26" s="3">
        <v>0</v>
      </c>
      <c r="D26" s="3">
        <f t="shared" si="3"/>
        <v>32094</v>
      </c>
      <c r="E26" s="3">
        <v>70825</v>
      </c>
      <c r="F26" s="3">
        <v>237</v>
      </c>
      <c r="G26" s="3">
        <f t="shared" si="4"/>
        <v>71062</v>
      </c>
      <c r="H26" s="4">
        <f t="shared" si="10"/>
        <v>120.6798778587898</v>
      </c>
      <c r="I26" s="4">
        <f t="shared" si="10"/>
        <v>0</v>
      </c>
      <c r="J26" s="5">
        <f t="shared" si="10"/>
        <v>121.41833364491805</v>
      </c>
      <c r="L26" s="80">
        <f t="shared" si="5"/>
        <v>16047</v>
      </c>
      <c r="M26" s="80">
        <f t="shared" si="5"/>
        <v>0</v>
      </c>
      <c r="N26" s="81">
        <f t="shared" si="6"/>
        <v>35412.5</v>
      </c>
      <c r="O26" s="81">
        <f t="shared" si="6"/>
        <v>118.5</v>
      </c>
      <c r="P26" s="82">
        <f t="shared" si="7"/>
        <v>19365.5</v>
      </c>
      <c r="Q26" s="82">
        <f t="shared" si="7"/>
        <v>118.5</v>
      </c>
      <c r="R26" s="83">
        <f t="shared" si="8"/>
        <v>184.44010416666666</v>
      </c>
      <c r="S26" s="83">
        <f t="shared" si="9"/>
        <v>0.6171875</v>
      </c>
    </row>
    <row r="27" spans="1:19" ht="15">
      <c r="A27" s="6" t="s">
        <v>24</v>
      </c>
      <c r="B27" s="7">
        <v>0</v>
      </c>
      <c r="C27" s="7">
        <v>0</v>
      </c>
      <c r="D27" s="7">
        <f t="shared" si="3"/>
        <v>0</v>
      </c>
      <c r="E27" s="7">
        <v>0</v>
      </c>
      <c r="F27" s="7">
        <v>0</v>
      </c>
      <c r="G27" s="7">
        <f t="shared" si="4"/>
        <v>0</v>
      </c>
      <c r="H27" s="8">
        <f t="shared" si="10"/>
        <v>0</v>
      </c>
      <c r="I27" s="8">
        <f t="shared" si="10"/>
        <v>0</v>
      </c>
      <c r="J27" s="9">
        <f t="shared" si="10"/>
        <v>0</v>
      </c>
      <c r="L27" s="80">
        <f t="shared" si="5"/>
        <v>0</v>
      </c>
      <c r="M27" s="80">
        <f t="shared" si="5"/>
        <v>0</v>
      </c>
      <c r="N27" s="81">
        <f t="shared" si="6"/>
        <v>0</v>
      </c>
      <c r="O27" s="81">
        <f t="shared" si="6"/>
        <v>0</v>
      </c>
      <c r="P27" s="82">
        <f t="shared" si="7"/>
        <v>0</v>
      </c>
      <c r="Q27" s="82">
        <f t="shared" si="7"/>
        <v>0</v>
      </c>
      <c r="R27" s="83">
        <f t="shared" si="8"/>
        <v>0</v>
      </c>
      <c r="S27" s="83">
        <f t="shared" si="9"/>
        <v>0</v>
      </c>
    </row>
    <row r="28" spans="1:19" ht="15">
      <c r="A28" s="10" t="s">
        <v>25</v>
      </c>
      <c r="B28" s="3">
        <v>128737</v>
      </c>
      <c r="C28" s="3">
        <v>10088</v>
      </c>
      <c r="D28" s="3">
        <f t="shared" si="3"/>
        <v>138825</v>
      </c>
      <c r="E28" s="3">
        <v>199453</v>
      </c>
      <c r="F28" s="3">
        <v>30574</v>
      </c>
      <c r="G28" s="3">
        <f t="shared" si="4"/>
        <v>230027</v>
      </c>
      <c r="H28" s="4">
        <f t="shared" si="10"/>
        <v>54.9305949338574</v>
      </c>
      <c r="I28" s="4">
        <f t="shared" si="10"/>
        <v>203.07295796986517</v>
      </c>
      <c r="J28" s="5">
        <f t="shared" si="10"/>
        <v>65.69566000360166</v>
      </c>
      <c r="L28" s="80">
        <f t="shared" si="5"/>
        <v>64368.5</v>
      </c>
      <c r="M28" s="80">
        <f t="shared" si="5"/>
        <v>5044</v>
      </c>
      <c r="N28" s="81">
        <f t="shared" si="6"/>
        <v>99726.5</v>
      </c>
      <c r="O28" s="81">
        <f t="shared" si="6"/>
        <v>15287</v>
      </c>
      <c r="P28" s="82">
        <f t="shared" si="7"/>
        <v>35358</v>
      </c>
      <c r="Q28" s="82">
        <f t="shared" si="7"/>
        <v>10243</v>
      </c>
      <c r="R28" s="83">
        <f t="shared" si="8"/>
        <v>519.4088541666666</v>
      </c>
      <c r="S28" s="83">
        <f t="shared" si="9"/>
        <v>79.61979166666667</v>
      </c>
    </row>
    <row r="29" spans="1:19" ht="15">
      <c r="A29" s="6" t="s">
        <v>26</v>
      </c>
      <c r="B29" s="7">
        <v>623598</v>
      </c>
      <c r="C29" s="7">
        <v>17135</v>
      </c>
      <c r="D29" s="7">
        <f t="shared" si="3"/>
        <v>640733</v>
      </c>
      <c r="E29" s="7">
        <v>875035</v>
      </c>
      <c r="F29" s="7">
        <v>60546</v>
      </c>
      <c r="G29" s="7">
        <f t="shared" si="4"/>
        <v>935581</v>
      </c>
      <c r="H29" s="8">
        <f t="shared" si="10"/>
        <v>40.320366646461345</v>
      </c>
      <c r="I29" s="8">
        <f t="shared" si="10"/>
        <v>253.34695068573097</v>
      </c>
      <c r="J29" s="9">
        <f t="shared" si="10"/>
        <v>46.017295815885866</v>
      </c>
      <c r="L29" s="80">
        <f t="shared" si="5"/>
        <v>311799</v>
      </c>
      <c r="M29" s="80">
        <f t="shared" si="5"/>
        <v>8567.5</v>
      </c>
      <c r="N29" s="81">
        <f t="shared" si="6"/>
        <v>437517.5</v>
      </c>
      <c r="O29" s="81">
        <f t="shared" si="6"/>
        <v>30273</v>
      </c>
      <c r="P29" s="82">
        <f t="shared" si="7"/>
        <v>125718.5</v>
      </c>
      <c r="Q29" s="82">
        <f t="shared" si="7"/>
        <v>21705.5</v>
      </c>
      <c r="R29" s="83">
        <f t="shared" si="8"/>
        <v>2278.7369791666665</v>
      </c>
      <c r="S29" s="83">
        <f t="shared" si="9"/>
        <v>157.671875</v>
      </c>
    </row>
    <row r="30" spans="1:19" ht="15">
      <c r="A30" s="10" t="s">
        <v>27</v>
      </c>
      <c r="B30" s="3">
        <v>319079</v>
      </c>
      <c r="C30" s="3">
        <v>20033</v>
      </c>
      <c r="D30" s="3">
        <f t="shared" si="3"/>
        <v>339112</v>
      </c>
      <c r="E30" s="3">
        <v>359925</v>
      </c>
      <c r="F30" s="3">
        <v>25984</v>
      </c>
      <c r="G30" s="3">
        <f t="shared" si="4"/>
        <v>385909</v>
      </c>
      <c r="H30" s="4">
        <f t="shared" si="10"/>
        <v>12.801218507015506</v>
      </c>
      <c r="I30" s="4">
        <f t="shared" si="10"/>
        <v>29.705985124544505</v>
      </c>
      <c r="J30" s="5">
        <f t="shared" si="10"/>
        <v>13.79986553115195</v>
      </c>
      <c r="L30" s="80">
        <f t="shared" si="5"/>
        <v>159539.5</v>
      </c>
      <c r="M30" s="80">
        <f t="shared" si="5"/>
        <v>10016.5</v>
      </c>
      <c r="N30" s="81">
        <f t="shared" si="6"/>
        <v>179962.5</v>
      </c>
      <c r="O30" s="81">
        <f t="shared" si="6"/>
        <v>12992</v>
      </c>
      <c r="P30" s="82">
        <f t="shared" si="7"/>
        <v>20423</v>
      </c>
      <c r="Q30" s="82">
        <f t="shared" si="7"/>
        <v>2975.5</v>
      </c>
      <c r="R30" s="83">
        <f t="shared" si="8"/>
        <v>937.3046875</v>
      </c>
      <c r="S30" s="83">
        <f t="shared" si="9"/>
        <v>67.66666666666667</v>
      </c>
    </row>
    <row r="31" spans="1:19" ht="15">
      <c r="A31" s="6" t="s">
        <v>73</v>
      </c>
      <c r="B31" s="7">
        <v>139676</v>
      </c>
      <c r="C31" s="7">
        <v>6807</v>
      </c>
      <c r="D31" s="7">
        <f t="shared" si="3"/>
        <v>146483</v>
      </c>
      <c r="E31" s="7">
        <v>155918</v>
      </c>
      <c r="F31" s="7">
        <v>7562</v>
      </c>
      <c r="G31" s="7">
        <f t="shared" si="4"/>
        <v>163480</v>
      </c>
      <c r="H31" s="8">
        <f t="shared" si="10"/>
        <v>11.628339872275838</v>
      </c>
      <c r="I31" s="8">
        <f t="shared" si="10"/>
        <v>11.091523431761422</v>
      </c>
      <c r="J31" s="9">
        <f t="shared" si="10"/>
        <v>11.603394250527364</v>
      </c>
      <c r="L31" s="80">
        <f t="shared" si="5"/>
        <v>69838</v>
      </c>
      <c r="M31" s="80">
        <f t="shared" si="5"/>
        <v>3403.5</v>
      </c>
      <c r="N31" s="81">
        <f t="shared" si="6"/>
        <v>77959</v>
      </c>
      <c r="O31" s="81">
        <f t="shared" si="6"/>
        <v>3781</v>
      </c>
      <c r="P31" s="82">
        <f t="shared" si="7"/>
        <v>8121</v>
      </c>
      <c r="Q31" s="82">
        <f t="shared" si="7"/>
        <v>377.5</v>
      </c>
      <c r="R31" s="83">
        <f t="shared" si="8"/>
        <v>406.0364583333333</v>
      </c>
      <c r="S31" s="83">
        <f t="shared" si="9"/>
        <v>19.692708333333332</v>
      </c>
    </row>
    <row r="32" spans="1:19" ht="15">
      <c r="A32" s="10" t="s">
        <v>55</v>
      </c>
      <c r="B32" s="3">
        <v>101</v>
      </c>
      <c r="C32" s="3">
        <v>42860</v>
      </c>
      <c r="D32" s="3">
        <f t="shared" si="3"/>
        <v>42961</v>
      </c>
      <c r="E32" s="3">
        <v>0</v>
      </c>
      <c r="F32" s="3">
        <v>58985</v>
      </c>
      <c r="G32" s="3">
        <f t="shared" si="4"/>
        <v>58985</v>
      </c>
      <c r="H32" s="4">
        <f t="shared" si="10"/>
        <v>-100</v>
      </c>
      <c r="I32" s="4">
        <f t="shared" si="10"/>
        <v>37.62249183387774</v>
      </c>
      <c r="J32" s="5">
        <f t="shared" si="10"/>
        <v>37.29894555527106</v>
      </c>
      <c r="L32" s="80">
        <f t="shared" si="5"/>
        <v>50.5</v>
      </c>
      <c r="M32" s="80">
        <f t="shared" si="5"/>
        <v>21430</v>
      </c>
      <c r="N32" s="81">
        <f t="shared" si="6"/>
        <v>0</v>
      </c>
      <c r="O32" s="81">
        <f t="shared" si="6"/>
        <v>29492.5</v>
      </c>
      <c r="P32" s="82">
        <f t="shared" si="7"/>
        <v>-50.5</v>
      </c>
      <c r="Q32" s="82">
        <f t="shared" si="7"/>
        <v>8062.5</v>
      </c>
      <c r="R32" s="83">
        <f t="shared" si="8"/>
        <v>0</v>
      </c>
      <c r="S32" s="83">
        <f t="shared" si="9"/>
        <v>153.60677083333334</v>
      </c>
    </row>
    <row r="33" spans="1:19" ht="15">
      <c r="A33" s="6" t="s">
        <v>67</v>
      </c>
      <c r="B33" s="7">
        <v>63131</v>
      </c>
      <c r="C33" s="7">
        <v>0</v>
      </c>
      <c r="D33" s="7">
        <f t="shared" si="3"/>
        <v>63131</v>
      </c>
      <c r="E33" s="7">
        <v>59606</v>
      </c>
      <c r="F33" s="7">
        <v>0</v>
      </c>
      <c r="G33" s="7">
        <f t="shared" si="4"/>
        <v>59606</v>
      </c>
      <c r="H33" s="8">
        <f t="shared" si="10"/>
        <v>-5.583627694793366</v>
      </c>
      <c r="I33" s="8">
        <f t="shared" si="10"/>
        <v>0</v>
      </c>
      <c r="J33" s="9">
        <f t="shared" si="10"/>
        <v>-5.583627694793366</v>
      </c>
      <c r="L33" s="80">
        <f t="shared" si="5"/>
        <v>31565.5</v>
      </c>
      <c r="M33" s="80">
        <f t="shared" si="5"/>
        <v>0</v>
      </c>
      <c r="N33" s="81">
        <f t="shared" si="6"/>
        <v>29803</v>
      </c>
      <c r="O33" s="81">
        <f t="shared" si="6"/>
        <v>0</v>
      </c>
      <c r="P33" s="82">
        <f t="shared" si="7"/>
        <v>-1762.5</v>
      </c>
      <c r="Q33" s="82">
        <f t="shared" si="7"/>
        <v>0</v>
      </c>
      <c r="R33" s="83">
        <f t="shared" si="8"/>
        <v>155.22395833333334</v>
      </c>
      <c r="S33" s="83">
        <f t="shared" si="9"/>
        <v>0</v>
      </c>
    </row>
    <row r="34" spans="1:19" ht="15">
      <c r="A34" s="10" t="s">
        <v>28</v>
      </c>
      <c r="B34" s="3">
        <v>423405</v>
      </c>
      <c r="C34" s="3">
        <v>7016</v>
      </c>
      <c r="D34" s="3">
        <f t="shared" si="3"/>
        <v>430421</v>
      </c>
      <c r="E34" s="3">
        <v>528561</v>
      </c>
      <c r="F34" s="3">
        <v>72816</v>
      </c>
      <c r="G34" s="3">
        <f t="shared" si="4"/>
        <v>601377</v>
      </c>
      <c r="H34" s="4">
        <f t="shared" si="10"/>
        <v>24.835795514932514</v>
      </c>
      <c r="I34" s="4">
        <f t="shared" si="10"/>
        <v>937.8563283922463</v>
      </c>
      <c r="J34" s="5">
        <f t="shared" si="10"/>
        <v>39.718322293754255</v>
      </c>
      <c r="L34" s="80">
        <f t="shared" si="5"/>
        <v>211702.5</v>
      </c>
      <c r="M34" s="80">
        <f t="shared" si="5"/>
        <v>3508</v>
      </c>
      <c r="N34" s="81">
        <f t="shared" si="6"/>
        <v>264280.5</v>
      </c>
      <c r="O34" s="81">
        <f t="shared" si="6"/>
        <v>36408</v>
      </c>
      <c r="P34" s="82">
        <f t="shared" si="7"/>
        <v>52578</v>
      </c>
      <c r="Q34" s="82">
        <f t="shared" si="7"/>
        <v>32900</v>
      </c>
      <c r="R34" s="83">
        <f t="shared" si="8"/>
        <v>1376.4609375</v>
      </c>
      <c r="S34" s="83">
        <f t="shared" si="9"/>
        <v>189.625</v>
      </c>
    </row>
    <row r="35" spans="1:19" ht="15">
      <c r="A35" s="6" t="s">
        <v>66</v>
      </c>
      <c r="B35" s="7">
        <v>97183</v>
      </c>
      <c r="C35" s="7">
        <v>0</v>
      </c>
      <c r="D35" s="7">
        <f t="shared" si="3"/>
        <v>97183</v>
      </c>
      <c r="E35" s="7">
        <v>120955</v>
      </c>
      <c r="F35" s="7">
        <v>1236</v>
      </c>
      <c r="G35" s="7">
        <f t="shared" si="4"/>
        <v>122191</v>
      </c>
      <c r="H35" s="8">
        <f t="shared" si="10"/>
        <v>24.4610682938374</v>
      </c>
      <c r="I35" s="8">
        <f t="shared" si="10"/>
        <v>0</v>
      </c>
      <c r="J35" s="9">
        <f t="shared" si="10"/>
        <v>25.73289567105358</v>
      </c>
      <c r="L35" s="80">
        <f t="shared" si="5"/>
        <v>48591.5</v>
      </c>
      <c r="M35" s="80">
        <f t="shared" si="5"/>
        <v>0</v>
      </c>
      <c r="N35" s="81">
        <f t="shared" si="6"/>
        <v>60477.5</v>
      </c>
      <c r="O35" s="81">
        <f t="shared" si="6"/>
        <v>618</v>
      </c>
      <c r="P35" s="82">
        <f t="shared" si="7"/>
        <v>11886</v>
      </c>
      <c r="Q35" s="82">
        <f t="shared" si="7"/>
        <v>618</v>
      </c>
      <c r="R35" s="83">
        <f t="shared" si="8"/>
        <v>314.9869791666667</v>
      </c>
      <c r="S35" s="83">
        <f t="shared" si="9"/>
        <v>3.21875</v>
      </c>
    </row>
    <row r="36" spans="1:19" ht="15">
      <c r="A36" s="10" t="s">
        <v>29</v>
      </c>
      <c r="B36" s="3">
        <v>16674</v>
      </c>
      <c r="C36" s="3">
        <v>1471</v>
      </c>
      <c r="D36" s="3">
        <f t="shared" si="3"/>
        <v>18145</v>
      </c>
      <c r="E36" s="3">
        <v>28636</v>
      </c>
      <c r="F36" s="3">
        <v>10702</v>
      </c>
      <c r="G36" s="3">
        <f t="shared" si="4"/>
        <v>39338</v>
      </c>
      <c r="H36" s="4">
        <f t="shared" si="10"/>
        <v>71.74043420894807</v>
      </c>
      <c r="I36" s="4">
        <f t="shared" si="10"/>
        <v>627.5322909585317</v>
      </c>
      <c r="J36" s="5">
        <f t="shared" si="10"/>
        <v>116.79801598236428</v>
      </c>
      <c r="L36" s="80">
        <f t="shared" si="5"/>
        <v>8337</v>
      </c>
      <c r="M36" s="80">
        <f t="shared" si="5"/>
        <v>735.5</v>
      </c>
      <c r="N36" s="81">
        <f t="shared" si="6"/>
        <v>14318</v>
      </c>
      <c r="O36" s="81">
        <f t="shared" si="6"/>
        <v>5351</v>
      </c>
      <c r="P36" s="82">
        <f t="shared" si="7"/>
        <v>5981</v>
      </c>
      <c r="Q36" s="82">
        <f t="shared" si="7"/>
        <v>4615.5</v>
      </c>
      <c r="R36" s="83">
        <f t="shared" si="8"/>
        <v>74.57291666666667</v>
      </c>
      <c r="S36" s="83">
        <f t="shared" si="9"/>
        <v>27.869791666666668</v>
      </c>
    </row>
    <row r="37" spans="1:19" ht="15">
      <c r="A37" s="6" t="s">
        <v>30</v>
      </c>
      <c r="B37" s="7">
        <v>83789</v>
      </c>
      <c r="C37" s="7">
        <v>0</v>
      </c>
      <c r="D37" s="7">
        <f t="shared" si="3"/>
        <v>83789</v>
      </c>
      <c r="E37" s="7">
        <v>96942</v>
      </c>
      <c r="F37" s="7">
        <v>0</v>
      </c>
      <c r="G37" s="7">
        <f t="shared" si="4"/>
        <v>96942</v>
      </c>
      <c r="H37" s="8">
        <f t="shared" si="10"/>
        <v>15.697764623041211</v>
      </c>
      <c r="I37" s="8">
        <f t="shared" si="10"/>
        <v>0</v>
      </c>
      <c r="J37" s="9">
        <f t="shared" si="10"/>
        <v>15.697764623041211</v>
      </c>
      <c r="L37" s="80">
        <f t="shared" si="5"/>
        <v>41894.5</v>
      </c>
      <c r="M37" s="80">
        <f t="shared" si="5"/>
        <v>0</v>
      </c>
      <c r="N37" s="81">
        <f t="shared" si="6"/>
        <v>48471</v>
      </c>
      <c r="O37" s="81">
        <f t="shared" si="6"/>
        <v>0</v>
      </c>
      <c r="P37" s="82">
        <f t="shared" si="7"/>
        <v>6576.5</v>
      </c>
      <c r="Q37" s="82">
        <f t="shared" si="7"/>
        <v>0</v>
      </c>
      <c r="R37" s="83">
        <f t="shared" si="8"/>
        <v>252.453125</v>
      </c>
      <c r="S37" s="83">
        <f t="shared" si="9"/>
        <v>0</v>
      </c>
    </row>
    <row r="38" spans="1:19" ht="15">
      <c r="A38" s="10" t="s">
        <v>31</v>
      </c>
      <c r="B38" s="3">
        <v>250684</v>
      </c>
      <c r="C38" s="3">
        <v>0</v>
      </c>
      <c r="D38" s="3">
        <f t="shared" si="3"/>
        <v>250684</v>
      </c>
      <c r="E38" s="3">
        <v>286730</v>
      </c>
      <c r="F38" s="3">
        <v>0</v>
      </c>
      <c r="G38" s="3">
        <f t="shared" si="4"/>
        <v>286730</v>
      </c>
      <c r="H38" s="4">
        <f t="shared" si="10"/>
        <v>14.379058894863652</v>
      </c>
      <c r="I38" s="4">
        <f t="shared" si="10"/>
        <v>0</v>
      </c>
      <c r="J38" s="5">
        <f t="shared" si="10"/>
        <v>14.379058894863652</v>
      </c>
      <c r="L38" s="80">
        <f t="shared" si="5"/>
        <v>125342</v>
      </c>
      <c r="M38" s="80">
        <f t="shared" si="5"/>
        <v>0</v>
      </c>
      <c r="N38" s="81">
        <f t="shared" si="6"/>
        <v>143365</v>
      </c>
      <c r="O38" s="81">
        <f t="shared" si="6"/>
        <v>0</v>
      </c>
      <c r="P38" s="82">
        <f t="shared" si="7"/>
        <v>18023</v>
      </c>
      <c r="Q38" s="82">
        <f t="shared" si="7"/>
        <v>0</v>
      </c>
      <c r="R38" s="83">
        <f t="shared" si="8"/>
        <v>746.6927083333334</v>
      </c>
      <c r="S38" s="83">
        <f t="shared" si="9"/>
        <v>0</v>
      </c>
    </row>
    <row r="39" spans="1:19" ht="15">
      <c r="A39" s="6" t="s">
        <v>32</v>
      </c>
      <c r="B39" s="7">
        <v>11862</v>
      </c>
      <c r="C39" s="7">
        <v>58</v>
      </c>
      <c r="D39" s="7">
        <f t="shared" si="3"/>
        <v>11920</v>
      </c>
      <c r="E39" s="7">
        <v>27013</v>
      </c>
      <c r="F39" s="7">
        <v>0</v>
      </c>
      <c r="G39" s="7">
        <f t="shared" si="4"/>
        <v>27013</v>
      </c>
      <c r="H39" s="8">
        <f t="shared" si="10"/>
        <v>127.72719608834934</v>
      </c>
      <c r="I39" s="8">
        <f t="shared" si="10"/>
        <v>-100</v>
      </c>
      <c r="J39" s="9">
        <f t="shared" si="10"/>
        <v>126.61912751677853</v>
      </c>
      <c r="L39" s="80">
        <f t="shared" si="5"/>
        <v>5931</v>
      </c>
      <c r="M39" s="80">
        <f t="shared" si="5"/>
        <v>29</v>
      </c>
      <c r="N39" s="81">
        <f t="shared" si="6"/>
        <v>13506.5</v>
      </c>
      <c r="O39" s="81">
        <f t="shared" si="6"/>
        <v>0</v>
      </c>
      <c r="P39" s="82">
        <f t="shared" si="7"/>
        <v>7575.5</v>
      </c>
      <c r="Q39" s="82">
        <f t="shared" si="7"/>
        <v>-29</v>
      </c>
      <c r="R39" s="83">
        <f t="shared" si="8"/>
        <v>70.34635416666667</v>
      </c>
      <c r="S39" s="83">
        <f t="shared" si="9"/>
        <v>0</v>
      </c>
    </row>
    <row r="40" spans="1:19" ht="15">
      <c r="A40" s="10" t="s">
        <v>33</v>
      </c>
      <c r="B40" s="3">
        <v>616068</v>
      </c>
      <c r="C40" s="3">
        <v>153229</v>
      </c>
      <c r="D40" s="3">
        <f t="shared" si="3"/>
        <v>769297</v>
      </c>
      <c r="E40" s="3">
        <v>960164</v>
      </c>
      <c r="F40" s="3">
        <v>290214</v>
      </c>
      <c r="G40" s="3">
        <f t="shared" si="4"/>
        <v>1250378</v>
      </c>
      <c r="H40" s="4">
        <f t="shared" si="10"/>
        <v>55.8535746054007</v>
      </c>
      <c r="I40" s="4">
        <f t="shared" si="10"/>
        <v>89.39887358137167</v>
      </c>
      <c r="J40" s="5">
        <f t="shared" si="10"/>
        <v>62.535145723953164</v>
      </c>
      <c r="L40" s="80">
        <f t="shared" si="5"/>
        <v>308034</v>
      </c>
      <c r="M40" s="80">
        <f t="shared" si="5"/>
        <v>76614.5</v>
      </c>
      <c r="N40" s="81">
        <f t="shared" si="6"/>
        <v>480082</v>
      </c>
      <c r="O40" s="81">
        <f t="shared" si="6"/>
        <v>145107</v>
      </c>
      <c r="P40" s="82">
        <f t="shared" si="7"/>
        <v>172048</v>
      </c>
      <c r="Q40" s="82">
        <f t="shared" si="7"/>
        <v>68492.5</v>
      </c>
      <c r="R40" s="83">
        <f t="shared" si="8"/>
        <v>2500.4270833333335</v>
      </c>
      <c r="S40" s="83">
        <f t="shared" si="9"/>
        <v>755.765625</v>
      </c>
    </row>
    <row r="41" spans="1:19" ht="15">
      <c r="A41" s="6" t="s">
        <v>34</v>
      </c>
      <c r="B41" s="7">
        <v>2142</v>
      </c>
      <c r="C41" s="7">
        <v>0</v>
      </c>
      <c r="D41" s="7">
        <f t="shared" si="3"/>
        <v>2142</v>
      </c>
      <c r="E41" s="7">
        <v>0</v>
      </c>
      <c r="F41" s="7">
        <v>1072</v>
      </c>
      <c r="G41" s="7">
        <f t="shared" si="4"/>
        <v>1072</v>
      </c>
      <c r="H41" s="8">
        <f t="shared" si="10"/>
        <v>-100</v>
      </c>
      <c r="I41" s="8">
        <f t="shared" si="10"/>
        <v>0</v>
      </c>
      <c r="J41" s="9">
        <f t="shared" si="10"/>
        <v>-49.95331465919701</v>
      </c>
      <c r="L41" s="80">
        <f t="shared" si="5"/>
        <v>1071</v>
      </c>
      <c r="M41" s="80">
        <f t="shared" si="5"/>
        <v>0</v>
      </c>
      <c r="N41" s="81">
        <f t="shared" si="6"/>
        <v>0</v>
      </c>
      <c r="O41" s="81">
        <f t="shared" si="6"/>
        <v>536</v>
      </c>
      <c r="P41" s="82">
        <f t="shared" si="7"/>
        <v>-1071</v>
      </c>
      <c r="Q41" s="82">
        <f t="shared" si="7"/>
        <v>536</v>
      </c>
      <c r="R41" s="83">
        <f t="shared" si="8"/>
        <v>0</v>
      </c>
      <c r="S41" s="83">
        <f t="shared" si="9"/>
        <v>2.7916666666666665</v>
      </c>
    </row>
    <row r="42" spans="1:19" ht="15">
      <c r="A42" s="10" t="s">
        <v>35</v>
      </c>
      <c r="B42" s="3">
        <v>279692</v>
      </c>
      <c r="C42" s="3">
        <v>46504</v>
      </c>
      <c r="D42" s="3">
        <f t="shared" si="3"/>
        <v>326196</v>
      </c>
      <c r="E42" s="3">
        <v>349073</v>
      </c>
      <c r="F42" s="3">
        <v>84437</v>
      </c>
      <c r="G42" s="3">
        <f t="shared" si="4"/>
        <v>433510</v>
      </c>
      <c r="H42" s="4">
        <f t="shared" si="10"/>
        <v>24.80621540837779</v>
      </c>
      <c r="I42" s="4">
        <f t="shared" si="10"/>
        <v>81.56932736968862</v>
      </c>
      <c r="J42" s="5">
        <f t="shared" si="10"/>
        <v>32.898625366344156</v>
      </c>
      <c r="L42" s="80">
        <f t="shared" si="5"/>
        <v>139846</v>
      </c>
      <c r="M42" s="80">
        <f t="shared" si="5"/>
        <v>23252</v>
      </c>
      <c r="N42" s="81">
        <f t="shared" si="6"/>
        <v>174536.5</v>
      </c>
      <c r="O42" s="81">
        <f t="shared" si="6"/>
        <v>42218.5</v>
      </c>
      <c r="P42" s="82">
        <f t="shared" si="7"/>
        <v>34690.5</v>
      </c>
      <c r="Q42" s="82">
        <f t="shared" si="7"/>
        <v>18966.5</v>
      </c>
      <c r="R42" s="83">
        <f t="shared" si="8"/>
        <v>909.0442708333334</v>
      </c>
      <c r="S42" s="83">
        <f t="shared" si="9"/>
        <v>219.88802083333334</v>
      </c>
    </row>
    <row r="43" spans="1:19" ht="15">
      <c r="A43" s="6" t="s">
        <v>36</v>
      </c>
      <c r="B43" s="7">
        <v>298785</v>
      </c>
      <c r="C43" s="7">
        <v>3869</v>
      </c>
      <c r="D43" s="7">
        <f t="shared" si="3"/>
        <v>302654</v>
      </c>
      <c r="E43" s="7">
        <v>366298</v>
      </c>
      <c r="F43" s="7">
        <v>8650</v>
      </c>
      <c r="G43" s="7">
        <f t="shared" si="4"/>
        <v>374948</v>
      </c>
      <c r="H43" s="8">
        <f t="shared" si="10"/>
        <v>22.59584651170574</v>
      </c>
      <c r="I43" s="8">
        <f t="shared" si="10"/>
        <v>123.57198242439907</v>
      </c>
      <c r="J43" s="9">
        <f t="shared" si="10"/>
        <v>23.88668248230653</v>
      </c>
      <c r="L43" s="80">
        <f t="shared" si="5"/>
        <v>149392.5</v>
      </c>
      <c r="M43" s="80">
        <f t="shared" si="5"/>
        <v>1934.5</v>
      </c>
      <c r="N43" s="81">
        <f t="shared" si="6"/>
        <v>183149</v>
      </c>
      <c r="O43" s="81">
        <f t="shared" si="6"/>
        <v>4325</v>
      </c>
      <c r="P43" s="82">
        <f t="shared" si="7"/>
        <v>33756.5</v>
      </c>
      <c r="Q43" s="82">
        <f t="shared" si="7"/>
        <v>2390.5</v>
      </c>
      <c r="R43" s="83">
        <f t="shared" si="8"/>
        <v>953.9010416666666</v>
      </c>
      <c r="S43" s="83">
        <f t="shared" si="9"/>
        <v>22.526041666666668</v>
      </c>
    </row>
    <row r="44" spans="1:19" ht="15">
      <c r="A44" s="10" t="s">
        <v>37</v>
      </c>
      <c r="B44" s="3">
        <v>338709</v>
      </c>
      <c r="C44" s="3">
        <v>0</v>
      </c>
      <c r="D44" s="3">
        <f t="shared" si="3"/>
        <v>338709</v>
      </c>
      <c r="E44" s="3">
        <v>361953</v>
      </c>
      <c r="F44" s="3">
        <v>326</v>
      </c>
      <c r="G44" s="3">
        <f t="shared" si="4"/>
        <v>362279</v>
      </c>
      <c r="H44" s="4">
        <f t="shared" si="10"/>
        <v>6.862528010770308</v>
      </c>
      <c r="I44" s="4">
        <f t="shared" si="10"/>
        <v>0</v>
      </c>
      <c r="J44" s="5">
        <f t="shared" si="10"/>
        <v>6.95877582231355</v>
      </c>
      <c r="L44" s="80">
        <f t="shared" si="5"/>
        <v>169354.5</v>
      </c>
      <c r="M44" s="80">
        <f t="shared" si="5"/>
        <v>0</v>
      </c>
      <c r="N44" s="81">
        <f t="shared" si="6"/>
        <v>180976.5</v>
      </c>
      <c r="O44" s="81">
        <f t="shared" si="6"/>
        <v>163</v>
      </c>
      <c r="P44" s="82">
        <f t="shared" si="7"/>
        <v>11622</v>
      </c>
      <c r="Q44" s="82">
        <f t="shared" si="7"/>
        <v>163</v>
      </c>
      <c r="R44" s="83">
        <f t="shared" si="8"/>
        <v>942.5859375</v>
      </c>
      <c r="S44" s="83">
        <f t="shared" si="9"/>
        <v>0.8489583333333334</v>
      </c>
    </row>
    <row r="45" spans="1:19" ht="15">
      <c r="A45" s="6" t="s">
        <v>69</v>
      </c>
      <c r="B45" s="7">
        <v>196717</v>
      </c>
      <c r="C45" s="7">
        <v>0</v>
      </c>
      <c r="D45" s="7">
        <f t="shared" si="3"/>
        <v>196717</v>
      </c>
      <c r="E45" s="7">
        <v>190168</v>
      </c>
      <c r="F45" s="7">
        <v>299</v>
      </c>
      <c r="G45" s="7">
        <f t="shared" si="4"/>
        <v>190467</v>
      </c>
      <c r="H45" s="8">
        <f t="shared" si="10"/>
        <v>-3.3291479638262076</v>
      </c>
      <c r="I45" s="8">
        <f t="shared" si="10"/>
        <v>0</v>
      </c>
      <c r="J45" s="9">
        <f t="shared" si="10"/>
        <v>-3.1771529659358366</v>
      </c>
      <c r="L45" s="80">
        <f t="shared" si="5"/>
        <v>98358.5</v>
      </c>
      <c r="M45" s="80">
        <f t="shared" si="5"/>
        <v>0</v>
      </c>
      <c r="N45" s="81">
        <f t="shared" si="6"/>
        <v>95084</v>
      </c>
      <c r="O45" s="81">
        <f t="shared" si="6"/>
        <v>149.5</v>
      </c>
      <c r="P45" s="82">
        <f t="shared" si="7"/>
        <v>-3274.5</v>
      </c>
      <c r="Q45" s="82">
        <f t="shared" si="7"/>
        <v>149.5</v>
      </c>
      <c r="R45" s="83">
        <f t="shared" si="8"/>
        <v>495.2291666666667</v>
      </c>
      <c r="S45" s="83">
        <f t="shared" si="9"/>
        <v>0.7786458333333334</v>
      </c>
    </row>
    <row r="46" spans="1:19" ht="15">
      <c r="A46" s="10" t="s">
        <v>38</v>
      </c>
      <c r="B46" s="3">
        <v>88160</v>
      </c>
      <c r="C46" s="3">
        <v>7919</v>
      </c>
      <c r="D46" s="3">
        <f t="shared" si="3"/>
        <v>96079</v>
      </c>
      <c r="E46" s="3">
        <v>227726</v>
      </c>
      <c r="F46" s="3">
        <v>7920</v>
      </c>
      <c r="G46" s="3">
        <f t="shared" si="4"/>
        <v>235646</v>
      </c>
      <c r="H46" s="4">
        <f t="shared" si="10"/>
        <v>158.30989110707804</v>
      </c>
      <c r="I46" s="4">
        <f t="shared" si="10"/>
        <v>0.012627857052658164</v>
      </c>
      <c r="J46" s="5">
        <f t="shared" si="10"/>
        <v>145.2627525265667</v>
      </c>
      <c r="L46" s="80">
        <f t="shared" si="5"/>
        <v>44080</v>
      </c>
      <c r="M46" s="80">
        <f t="shared" si="5"/>
        <v>3959.5</v>
      </c>
      <c r="N46" s="81">
        <f t="shared" si="6"/>
        <v>113863</v>
      </c>
      <c r="O46" s="81">
        <f t="shared" si="6"/>
        <v>3960</v>
      </c>
      <c r="P46" s="82">
        <f t="shared" si="7"/>
        <v>69783</v>
      </c>
      <c r="Q46" s="82">
        <f t="shared" si="7"/>
        <v>0.5</v>
      </c>
      <c r="R46" s="83">
        <f t="shared" si="8"/>
        <v>593.0364583333334</v>
      </c>
      <c r="S46" s="83">
        <f t="shared" si="9"/>
        <v>20.625</v>
      </c>
    </row>
    <row r="47" spans="1:19" ht="15">
      <c r="A47" s="6" t="s">
        <v>39</v>
      </c>
      <c r="B47" s="7">
        <v>339447</v>
      </c>
      <c r="C47" s="7">
        <v>0</v>
      </c>
      <c r="D47" s="7">
        <f t="shared" si="3"/>
        <v>339447</v>
      </c>
      <c r="E47" s="7">
        <v>437985</v>
      </c>
      <c r="F47" s="7">
        <v>7549</v>
      </c>
      <c r="G47" s="7">
        <f t="shared" si="4"/>
        <v>445534</v>
      </c>
      <c r="H47" s="8">
        <f t="shared" si="10"/>
        <v>29.02897948722481</v>
      </c>
      <c r="I47" s="8">
        <f t="shared" si="10"/>
        <v>0</v>
      </c>
      <c r="J47" s="9">
        <f t="shared" si="10"/>
        <v>31.25289073110088</v>
      </c>
      <c r="L47" s="80">
        <f t="shared" si="5"/>
        <v>169723.5</v>
      </c>
      <c r="M47" s="80">
        <f t="shared" si="5"/>
        <v>0</v>
      </c>
      <c r="N47" s="81">
        <f t="shared" si="6"/>
        <v>218992.5</v>
      </c>
      <c r="O47" s="81">
        <f t="shared" si="6"/>
        <v>3774.5</v>
      </c>
      <c r="P47" s="82">
        <f t="shared" si="7"/>
        <v>49269</v>
      </c>
      <c r="Q47" s="82">
        <f t="shared" si="7"/>
        <v>3774.5</v>
      </c>
      <c r="R47" s="83">
        <f t="shared" si="8"/>
        <v>1140.5859375</v>
      </c>
      <c r="S47" s="83">
        <f t="shared" si="9"/>
        <v>19.658854166666668</v>
      </c>
    </row>
    <row r="48" spans="1:19" ht="15">
      <c r="A48" s="10" t="s">
        <v>74</v>
      </c>
      <c r="B48" s="3">
        <v>0</v>
      </c>
      <c r="C48" s="3">
        <v>0</v>
      </c>
      <c r="D48" s="3">
        <f t="shared" si="3"/>
        <v>0</v>
      </c>
      <c r="E48" s="3">
        <v>156883</v>
      </c>
      <c r="F48" s="3">
        <v>143</v>
      </c>
      <c r="G48" s="3">
        <f t="shared" si="4"/>
        <v>157026</v>
      </c>
      <c r="H48" s="4">
        <f t="shared" si="10"/>
        <v>0</v>
      </c>
      <c r="I48" s="4">
        <f t="shared" si="10"/>
        <v>0</v>
      </c>
      <c r="J48" s="5">
        <f t="shared" si="10"/>
        <v>0</v>
      </c>
      <c r="L48" s="80">
        <f>B48/2</f>
        <v>0</v>
      </c>
      <c r="M48" s="80">
        <f>C48/2</f>
        <v>0</v>
      </c>
      <c r="N48" s="81">
        <f>E48/2</f>
        <v>78441.5</v>
      </c>
      <c r="O48" s="81">
        <f>F48/2</f>
        <v>71.5</v>
      </c>
      <c r="P48" s="82">
        <f>N48-L48</f>
        <v>78441.5</v>
      </c>
      <c r="Q48" s="82">
        <f>O48-M48</f>
        <v>71.5</v>
      </c>
      <c r="R48" s="83">
        <f t="shared" si="8"/>
        <v>408.5494791666667</v>
      </c>
      <c r="S48" s="83">
        <f t="shared" si="9"/>
        <v>0.3723958333333333</v>
      </c>
    </row>
    <row r="49" spans="1:19" ht="15">
      <c r="A49" s="6" t="s">
        <v>40</v>
      </c>
      <c r="B49" s="7">
        <v>486753</v>
      </c>
      <c r="C49" s="7">
        <v>59345</v>
      </c>
      <c r="D49" s="7">
        <f t="shared" si="3"/>
        <v>546098</v>
      </c>
      <c r="E49" s="7">
        <v>608945</v>
      </c>
      <c r="F49" s="7">
        <v>104009</v>
      </c>
      <c r="G49" s="7">
        <f t="shared" si="4"/>
        <v>712954</v>
      </c>
      <c r="H49" s="8">
        <f t="shared" si="10"/>
        <v>25.10349191479046</v>
      </c>
      <c r="I49" s="8">
        <f t="shared" si="10"/>
        <v>75.26160586401551</v>
      </c>
      <c r="J49" s="9">
        <f t="shared" si="10"/>
        <v>30.55422286842288</v>
      </c>
      <c r="L49" s="80">
        <f aca="true" t="shared" si="11" ref="L49:M60">B49/2</f>
        <v>243376.5</v>
      </c>
      <c r="M49" s="80">
        <f t="shared" si="11"/>
        <v>29672.5</v>
      </c>
      <c r="N49" s="81">
        <f aca="true" t="shared" si="12" ref="N49:O60">E49/2</f>
        <v>304472.5</v>
      </c>
      <c r="O49" s="81">
        <f t="shared" si="12"/>
        <v>52004.5</v>
      </c>
      <c r="P49" s="82">
        <f aca="true" t="shared" si="13" ref="P49:Q60">N49-L49</f>
        <v>61096</v>
      </c>
      <c r="Q49" s="82">
        <f t="shared" si="13"/>
        <v>22332</v>
      </c>
      <c r="R49" s="83">
        <f t="shared" si="8"/>
        <v>1585.7942708333333</v>
      </c>
      <c r="S49" s="83">
        <f t="shared" si="9"/>
        <v>270.8567708333333</v>
      </c>
    </row>
    <row r="50" spans="1:19" ht="15">
      <c r="A50" s="10" t="s">
        <v>41</v>
      </c>
      <c r="B50" s="3">
        <v>24007</v>
      </c>
      <c r="C50" s="3">
        <v>0</v>
      </c>
      <c r="D50" s="3">
        <f t="shared" si="3"/>
        <v>24007</v>
      </c>
      <c r="E50" s="3">
        <v>26951</v>
      </c>
      <c r="F50" s="3">
        <v>0</v>
      </c>
      <c r="G50" s="3">
        <f t="shared" si="4"/>
        <v>26951</v>
      </c>
      <c r="H50" s="4">
        <f t="shared" si="10"/>
        <v>12.263089932103137</v>
      </c>
      <c r="I50" s="4">
        <f t="shared" si="10"/>
        <v>0</v>
      </c>
      <c r="J50" s="5">
        <f t="shared" si="10"/>
        <v>12.263089932103137</v>
      </c>
      <c r="L50" s="80">
        <f t="shared" si="11"/>
        <v>12003.5</v>
      </c>
      <c r="M50" s="80">
        <f t="shared" si="11"/>
        <v>0</v>
      </c>
      <c r="N50" s="81">
        <f t="shared" si="12"/>
        <v>13475.5</v>
      </c>
      <c r="O50" s="81">
        <f t="shared" si="12"/>
        <v>0</v>
      </c>
      <c r="P50" s="82">
        <f t="shared" si="13"/>
        <v>1472</v>
      </c>
      <c r="Q50" s="82">
        <f t="shared" si="13"/>
        <v>0</v>
      </c>
      <c r="R50" s="83">
        <f t="shared" si="8"/>
        <v>70.18489583333333</v>
      </c>
      <c r="S50" s="83">
        <f t="shared" si="9"/>
        <v>0</v>
      </c>
    </row>
    <row r="51" spans="1:19" ht="15">
      <c r="A51" s="6" t="s">
        <v>42</v>
      </c>
      <c r="B51" s="7">
        <v>32932</v>
      </c>
      <c r="C51" s="7">
        <v>0</v>
      </c>
      <c r="D51" s="7">
        <f t="shared" si="3"/>
        <v>32932</v>
      </c>
      <c r="E51" s="7">
        <v>39259</v>
      </c>
      <c r="F51" s="7">
        <v>0</v>
      </c>
      <c r="G51" s="7">
        <f t="shared" si="4"/>
        <v>39259</v>
      </c>
      <c r="H51" s="8">
        <f t="shared" si="10"/>
        <v>19.21231628810883</v>
      </c>
      <c r="I51" s="8">
        <f t="shared" si="10"/>
        <v>0</v>
      </c>
      <c r="J51" s="9">
        <f t="shared" si="10"/>
        <v>19.21231628810883</v>
      </c>
      <c r="L51" s="80">
        <f t="shared" si="11"/>
        <v>16466</v>
      </c>
      <c r="M51" s="80">
        <f t="shared" si="11"/>
        <v>0</v>
      </c>
      <c r="N51" s="81">
        <f t="shared" si="12"/>
        <v>19629.5</v>
      </c>
      <c r="O51" s="81">
        <f t="shared" si="12"/>
        <v>0</v>
      </c>
      <c r="P51" s="82">
        <f t="shared" si="13"/>
        <v>3163.5</v>
      </c>
      <c r="Q51" s="82">
        <f t="shared" si="13"/>
        <v>0</v>
      </c>
      <c r="R51" s="83">
        <f t="shared" si="8"/>
        <v>102.23697916666667</v>
      </c>
      <c r="S51" s="83">
        <f t="shared" si="9"/>
        <v>0</v>
      </c>
    </row>
    <row r="52" spans="1:19" ht="15">
      <c r="A52" s="10" t="s">
        <v>43</v>
      </c>
      <c r="B52" s="3">
        <v>206319</v>
      </c>
      <c r="C52" s="3">
        <v>2206</v>
      </c>
      <c r="D52" s="3">
        <f t="shared" si="3"/>
        <v>208525</v>
      </c>
      <c r="E52" s="3">
        <v>211353</v>
      </c>
      <c r="F52" s="3">
        <v>745</v>
      </c>
      <c r="G52" s="3">
        <f t="shared" si="4"/>
        <v>212098</v>
      </c>
      <c r="H52" s="4">
        <f t="shared" si="10"/>
        <v>2.4399110115888503</v>
      </c>
      <c r="I52" s="4">
        <f t="shared" si="10"/>
        <v>-66.22846781504987</v>
      </c>
      <c r="J52" s="5">
        <f t="shared" si="10"/>
        <v>1.7134636134756025</v>
      </c>
      <c r="L52" s="80">
        <f t="shared" si="11"/>
        <v>103159.5</v>
      </c>
      <c r="M52" s="80">
        <f t="shared" si="11"/>
        <v>1103</v>
      </c>
      <c r="N52" s="81">
        <f t="shared" si="12"/>
        <v>105676.5</v>
      </c>
      <c r="O52" s="81">
        <f t="shared" si="12"/>
        <v>372.5</v>
      </c>
      <c r="P52" s="82">
        <f t="shared" si="13"/>
        <v>2517</v>
      </c>
      <c r="Q52" s="82">
        <f t="shared" si="13"/>
        <v>-730.5</v>
      </c>
      <c r="R52" s="83">
        <f t="shared" si="8"/>
        <v>550.3984375</v>
      </c>
      <c r="S52" s="83">
        <f t="shared" si="9"/>
        <v>1.9401041666666667</v>
      </c>
    </row>
    <row r="53" spans="1:19" ht="15">
      <c r="A53" s="6" t="s">
        <v>72</v>
      </c>
      <c r="B53" s="7">
        <v>287511</v>
      </c>
      <c r="C53" s="7">
        <v>0</v>
      </c>
      <c r="D53" s="7">
        <f t="shared" si="3"/>
        <v>287511</v>
      </c>
      <c r="E53" s="7">
        <v>346146</v>
      </c>
      <c r="F53" s="7">
        <v>821</v>
      </c>
      <c r="G53" s="7">
        <f t="shared" si="4"/>
        <v>346967</v>
      </c>
      <c r="H53" s="8">
        <f t="shared" si="10"/>
        <v>20.39400231643311</v>
      </c>
      <c r="I53" s="8">
        <f t="shared" si="10"/>
        <v>0</v>
      </c>
      <c r="J53" s="9">
        <f t="shared" si="10"/>
        <v>20.6795566082689</v>
      </c>
      <c r="L53" s="80">
        <f t="shared" si="11"/>
        <v>143755.5</v>
      </c>
      <c r="M53" s="80">
        <f t="shared" si="11"/>
        <v>0</v>
      </c>
      <c r="N53" s="81">
        <f t="shared" si="12"/>
        <v>173073</v>
      </c>
      <c r="O53" s="81">
        <f t="shared" si="12"/>
        <v>410.5</v>
      </c>
      <c r="P53" s="82">
        <f t="shared" si="13"/>
        <v>29317.5</v>
      </c>
      <c r="Q53" s="82">
        <f t="shared" si="13"/>
        <v>410.5</v>
      </c>
      <c r="R53" s="83">
        <f t="shared" si="8"/>
        <v>901.421875</v>
      </c>
      <c r="S53" s="83">
        <f t="shared" si="9"/>
        <v>2.1380208333333335</v>
      </c>
    </row>
    <row r="54" spans="1:19" ht="15">
      <c r="A54" s="10" t="s">
        <v>44</v>
      </c>
      <c r="B54" s="3">
        <v>169916</v>
      </c>
      <c r="C54" s="3">
        <v>0</v>
      </c>
      <c r="D54" s="3">
        <f t="shared" si="3"/>
        <v>169916</v>
      </c>
      <c r="E54" s="3">
        <v>174545</v>
      </c>
      <c r="F54" s="3">
        <v>0</v>
      </c>
      <c r="G54" s="3">
        <f t="shared" si="4"/>
        <v>174545</v>
      </c>
      <c r="H54" s="4">
        <f t="shared" si="10"/>
        <v>2.7242872948986556</v>
      </c>
      <c r="I54" s="4">
        <f t="shared" si="10"/>
        <v>0</v>
      </c>
      <c r="J54" s="5">
        <f t="shared" si="10"/>
        <v>2.7242872948986556</v>
      </c>
      <c r="L54" s="80">
        <f t="shared" si="11"/>
        <v>84958</v>
      </c>
      <c r="M54" s="80">
        <f t="shared" si="11"/>
        <v>0</v>
      </c>
      <c r="N54" s="81">
        <f t="shared" si="12"/>
        <v>87272.5</v>
      </c>
      <c r="O54" s="81">
        <f t="shared" si="12"/>
        <v>0</v>
      </c>
      <c r="P54" s="82">
        <f t="shared" si="13"/>
        <v>2314.5</v>
      </c>
      <c r="Q54" s="82">
        <f t="shared" si="13"/>
        <v>0</v>
      </c>
      <c r="R54" s="83">
        <f t="shared" si="8"/>
        <v>454.5442708333333</v>
      </c>
      <c r="S54" s="83">
        <f t="shared" si="9"/>
        <v>0</v>
      </c>
    </row>
    <row r="55" spans="1:19" ht="15">
      <c r="A55" s="6" t="s">
        <v>70</v>
      </c>
      <c r="B55" s="7">
        <v>1434</v>
      </c>
      <c r="C55" s="7">
        <v>150</v>
      </c>
      <c r="D55" s="7">
        <f t="shared" si="3"/>
        <v>1584</v>
      </c>
      <c r="E55" s="7">
        <v>14866</v>
      </c>
      <c r="F55" s="7">
        <v>4464</v>
      </c>
      <c r="G55" s="7">
        <f t="shared" si="4"/>
        <v>19330</v>
      </c>
      <c r="H55" s="8">
        <f t="shared" si="10"/>
        <v>936.6806136680614</v>
      </c>
      <c r="I55" s="8">
        <f t="shared" si="10"/>
        <v>2876</v>
      </c>
      <c r="J55" s="9">
        <f t="shared" si="10"/>
        <v>1120.328282828283</v>
      </c>
      <c r="L55" s="80">
        <f t="shared" si="11"/>
        <v>717</v>
      </c>
      <c r="M55" s="80">
        <f t="shared" si="11"/>
        <v>75</v>
      </c>
      <c r="N55" s="81">
        <f t="shared" si="12"/>
        <v>7433</v>
      </c>
      <c r="O55" s="81">
        <f t="shared" si="12"/>
        <v>2232</v>
      </c>
      <c r="P55" s="82">
        <f t="shared" si="13"/>
        <v>6716</v>
      </c>
      <c r="Q55" s="82">
        <f t="shared" si="13"/>
        <v>2157</v>
      </c>
      <c r="R55" s="83">
        <f t="shared" si="8"/>
        <v>38.713541666666664</v>
      </c>
      <c r="S55" s="83">
        <f t="shared" si="9"/>
        <v>11.625</v>
      </c>
    </row>
    <row r="56" spans="1:19" ht="15">
      <c r="A56" s="10" t="s">
        <v>45</v>
      </c>
      <c r="B56" s="3">
        <v>0</v>
      </c>
      <c r="C56" s="3">
        <v>0</v>
      </c>
      <c r="D56" s="3">
        <f t="shared" si="3"/>
        <v>0</v>
      </c>
      <c r="E56" s="3">
        <v>36174</v>
      </c>
      <c r="F56" s="3">
        <v>0</v>
      </c>
      <c r="G56" s="3">
        <f t="shared" si="4"/>
        <v>36174</v>
      </c>
      <c r="H56" s="4">
        <f t="shared" si="10"/>
        <v>0</v>
      </c>
      <c r="I56" s="4">
        <f t="shared" si="10"/>
        <v>0</v>
      </c>
      <c r="J56" s="5">
        <f t="shared" si="10"/>
        <v>0</v>
      </c>
      <c r="L56" s="80">
        <f t="shared" si="11"/>
        <v>0</v>
      </c>
      <c r="M56" s="80">
        <f t="shared" si="11"/>
        <v>0</v>
      </c>
      <c r="N56" s="81">
        <f t="shared" si="12"/>
        <v>18087</v>
      </c>
      <c r="O56" s="81">
        <f t="shared" si="12"/>
        <v>0</v>
      </c>
      <c r="P56" s="82">
        <f t="shared" si="13"/>
        <v>18087</v>
      </c>
      <c r="Q56" s="82">
        <f t="shared" si="13"/>
        <v>0</v>
      </c>
      <c r="R56" s="83">
        <f t="shared" si="8"/>
        <v>94.203125</v>
      </c>
      <c r="S56" s="83">
        <f t="shared" si="9"/>
        <v>0</v>
      </c>
    </row>
    <row r="57" spans="1:19" ht="15">
      <c r="A57" s="6" t="s">
        <v>46</v>
      </c>
      <c r="B57" s="7">
        <v>0</v>
      </c>
      <c r="C57" s="7">
        <v>0</v>
      </c>
      <c r="D57" s="7">
        <f t="shared" si="3"/>
        <v>0</v>
      </c>
      <c r="E57" s="7">
        <v>0</v>
      </c>
      <c r="F57" s="7">
        <v>0</v>
      </c>
      <c r="G57" s="7">
        <f t="shared" si="4"/>
        <v>0</v>
      </c>
      <c r="H57" s="8">
        <f t="shared" si="10"/>
        <v>0</v>
      </c>
      <c r="I57" s="8">
        <f t="shared" si="10"/>
        <v>0</v>
      </c>
      <c r="J57" s="9">
        <f t="shared" si="10"/>
        <v>0</v>
      </c>
      <c r="L57" s="80">
        <f t="shared" si="11"/>
        <v>0</v>
      </c>
      <c r="M57" s="80">
        <f t="shared" si="11"/>
        <v>0</v>
      </c>
      <c r="N57" s="81">
        <f t="shared" si="12"/>
        <v>0</v>
      </c>
      <c r="O57" s="81">
        <f t="shared" si="12"/>
        <v>0</v>
      </c>
      <c r="P57" s="82">
        <f t="shared" si="13"/>
        <v>0</v>
      </c>
      <c r="Q57" s="82">
        <f t="shared" si="13"/>
        <v>0</v>
      </c>
      <c r="R57" s="83">
        <f t="shared" si="8"/>
        <v>0</v>
      </c>
      <c r="S57" s="83">
        <f t="shared" si="9"/>
        <v>0</v>
      </c>
    </row>
    <row r="58" spans="1:19" ht="15">
      <c r="A58" s="10" t="s">
        <v>47</v>
      </c>
      <c r="B58" s="3">
        <v>705368</v>
      </c>
      <c r="C58" s="3">
        <v>0</v>
      </c>
      <c r="D58" s="3">
        <f t="shared" si="3"/>
        <v>705368</v>
      </c>
      <c r="E58" s="3">
        <v>712137</v>
      </c>
      <c r="F58" s="3">
        <v>1673</v>
      </c>
      <c r="G58" s="3">
        <f t="shared" si="4"/>
        <v>713810</v>
      </c>
      <c r="H58" s="4">
        <f t="shared" si="10"/>
        <v>0.9596409250206984</v>
      </c>
      <c r="I58" s="4">
        <f t="shared" si="10"/>
        <v>0</v>
      </c>
      <c r="J58" s="5">
        <f t="shared" si="10"/>
        <v>1.1968220843588027</v>
      </c>
      <c r="L58" s="80">
        <f t="shared" si="11"/>
        <v>352684</v>
      </c>
      <c r="M58" s="80">
        <f t="shared" si="11"/>
        <v>0</v>
      </c>
      <c r="N58" s="81">
        <f t="shared" si="12"/>
        <v>356068.5</v>
      </c>
      <c r="O58" s="81">
        <f t="shared" si="12"/>
        <v>836.5</v>
      </c>
      <c r="P58" s="82">
        <f t="shared" si="13"/>
        <v>3384.5</v>
      </c>
      <c r="Q58" s="82">
        <f t="shared" si="13"/>
        <v>836.5</v>
      </c>
      <c r="R58" s="83">
        <f t="shared" si="8"/>
        <v>1854.5234375</v>
      </c>
      <c r="S58" s="83">
        <f t="shared" si="9"/>
        <v>4.356770833333333</v>
      </c>
    </row>
    <row r="59" spans="1:19" ht="15">
      <c r="A59" s="6" t="s">
        <v>56</v>
      </c>
      <c r="B59" s="7">
        <v>5484</v>
      </c>
      <c r="C59" s="7">
        <v>1800</v>
      </c>
      <c r="D59" s="7">
        <f t="shared" si="3"/>
        <v>7284</v>
      </c>
      <c r="E59" s="7">
        <v>16742</v>
      </c>
      <c r="F59" s="7">
        <v>15833</v>
      </c>
      <c r="G59" s="7">
        <f t="shared" si="4"/>
        <v>32575</v>
      </c>
      <c r="H59" s="8">
        <f t="shared" si="10"/>
        <v>205.28811086797955</v>
      </c>
      <c r="I59" s="8">
        <f t="shared" si="10"/>
        <v>779.6111111111111</v>
      </c>
      <c r="J59" s="9">
        <f t="shared" si="10"/>
        <v>347.2130697419001</v>
      </c>
      <c r="L59" s="80">
        <f t="shared" si="11"/>
        <v>2742</v>
      </c>
      <c r="M59" s="80">
        <f t="shared" si="11"/>
        <v>900</v>
      </c>
      <c r="N59" s="81">
        <f t="shared" si="12"/>
        <v>8371</v>
      </c>
      <c r="O59" s="81">
        <f t="shared" si="12"/>
        <v>7916.5</v>
      </c>
      <c r="P59" s="82">
        <f t="shared" si="13"/>
        <v>5629</v>
      </c>
      <c r="Q59" s="82">
        <f t="shared" si="13"/>
        <v>7016.5</v>
      </c>
      <c r="R59" s="83">
        <f t="shared" si="8"/>
        <v>43.598958333333336</v>
      </c>
      <c r="S59" s="83">
        <f t="shared" si="9"/>
        <v>41.231770833333336</v>
      </c>
    </row>
    <row r="60" spans="1:19" ht="15">
      <c r="A60" s="10" t="s">
        <v>57</v>
      </c>
      <c r="B60" s="3">
        <v>2257</v>
      </c>
      <c r="C60" s="3">
        <v>15917</v>
      </c>
      <c r="D60" s="3">
        <f t="shared" si="3"/>
        <v>18174</v>
      </c>
      <c r="E60" s="3">
        <v>7691</v>
      </c>
      <c r="F60" s="3">
        <v>48112</v>
      </c>
      <c r="G60" s="3">
        <f t="shared" si="4"/>
        <v>55803</v>
      </c>
      <c r="H60" s="4">
        <f t="shared" si="10"/>
        <v>240.7620735489588</v>
      </c>
      <c r="I60" s="4">
        <f t="shared" si="10"/>
        <v>202.2680153295219</v>
      </c>
      <c r="J60" s="5">
        <f t="shared" si="10"/>
        <v>207.04853086827336</v>
      </c>
      <c r="L60" s="80">
        <f t="shared" si="11"/>
        <v>1128.5</v>
      </c>
      <c r="M60" s="80">
        <f t="shared" si="11"/>
        <v>7958.5</v>
      </c>
      <c r="N60" s="81">
        <f t="shared" si="12"/>
        <v>3845.5</v>
      </c>
      <c r="O60" s="81">
        <f t="shared" si="12"/>
        <v>24056</v>
      </c>
      <c r="P60" s="82">
        <f t="shared" si="13"/>
        <v>2717</v>
      </c>
      <c r="Q60" s="82">
        <f t="shared" si="13"/>
        <v>16097.5</v>
      </c>
      <c r="R60" s="83">
        <f t="shared" si="8"/>
        <v>20.028645833333332</v>
      </c>
      <c r="S60" s="83">
        <f t="shared" si="9"/>
        <v>125.29166666666667</v>
      </c>
    </row>
    <row r="61" spans="1:19" ht="15">
      <c r="A61" s="11" t="s">
        <v>48</v>
      </c>
      <c r="B61" s="12">
        <f>+B62-SUM(B60+B59+B32+B20+B10+B6+B5)</f>
        <v>20459833</v>
      </c>
      <c r="C61" s="12">
        <f>+C62-SUM(C60+C59+C32+C20+C10+C6+C5)</f>
        <v>8303822</v>
      </c>
      <c r="D61" s="12">
        <f>+D62-SUM(D60+D59+D32+D20+D10+D6+D5)</f>
        <v>28763655</v>
      </c>
      <c r="E61" s="12">
        <f>+E62-SUM(E60+E59+E32+E20+E10+E6+E5)</f>
        <v>26365221</v>
      </c>
      <c r="F61" s="12">
        <f>+F62-SUM(F60+F59+F32+F20+F10+F6+F5)</f>
        <v>18560080</v>
      </c>
      <c r="G61" s="12">
        <f>+G62-SUM(G60+G59+G32+G20+G10+G6+G5)</f>
        <v>44925301</v>
      </c>
      <c r="H61" s="13">
        <f aca="true" t="shared" si="14" ref="H61:J62">+_xlfn.IFERROR(((E61-B61)/B61)*100,0)</f>
        <v>28.86332454424237</v>
      </c>
      <c r="I61" s="13">
        <f t="shared" si="14"/>
        <v>123.51249822069886</v>
      </c>
      <c r="J61" s="31">
        <f t="shared" si="14"/>
        <v>56.187734138794255</v>
      </c>
      <c r="L61" s="84">
        <f>B60/2</f>
        <v>1128.5</v>
      </c>
      <c r="M61" s="84">
        <f>C60/2</f>
        <v>7958.5</v>
      </c>
      <c r="N61" s="84">
        <f>E60/2</f>
        <v>3845.5</v>
      </c>
      <c r="O61" s="84">
        <f>F60/2</f>
        <v>24056</v>
      </c>
      <c r="P61" s="84">
        <f>N61-L61</f>
        <v>2717</v>
      </c>
      <c r="Q61" s="84">
        <f>O61-M61</f>
        <v>16097.5</v>
      </c>
      <c r="R61" s="84">
        <f>N61/192</f>
        <v>20.028645833333332</v>
      </c>
      <c r="S61" s="84">
        <f>O61/192</f>
        <v>125.29166666666667</v>
      </c>
    </row>
    <row r="62" spans="1:19" ht="15">
      <c r="A62" s="14" t="s">
        <v>49</v>
      </c>
      <c r="B62" s="15">
        <f>SUM(B4:B60)</f>
        <v>33701820</v>
      </c>
      <c r="C62" s="15">
        <f>SUM(C4:C60)</f>
        <v>23571536</v>
      </c>
      <c r="D62" s="15">
        <f>SUM(D4:D60)</f>
        <v>57273356</v>
      </c>
      <c r="E62" s="15">
        <f>SUM(E4:E60)</f>
        <v>44055373</v>
      </c>
      <c r="F62" s="15">
        <f>SUM(F4:F60)</f>
        <v>52386364</v>
      </c>
      <c r="G62" s="15">
        <f>SUM(G4:G60)</f>
        <v>96441737</v>
      </c>
      <c r="H62" s="46">
        <f t="shared" si="14"/>
        <v>30.721050079787975</v>
      </c>
      <c r="I62" s="16">
        <f t="shared" si="14"/>
        <v>122.24416771142958</v>
      </c>
      <c r="J62" s="17">
        <f t="shared" si="14"/>
        <v>68.38848591306575</v>
      </c>
      <c r="L62" s="85">
        <f>B61/2</f>
        <v>10229916.5</v>
      </c>
      <c r="M62" s="85">
        <f>C61/2</f>
        <v>4151911</v>
      </c>
      <c r="N62" s="85">
        <f>E61/2</f>
        <v>13182610.5</v>
      </c>
      <c r="O62" s="85">
        <f>F61/2</f>
        <v>9280040</v>
      </c>
      <c r="P62" s="85">
        <f>N62-L62</f>
        <v>2952694</v>
      </c>
      <c r="Q62" s="85">
        <f>O62-M62</f>
        <v>5128129</v>
      </c>
      <c r="R62" s="85">
        <f>N62/192</f>
        <v>68659.4296875</v>
      </c>
      <c r="S62" s="85">
        <f>O62/192</f>
        <v>48333.541666666664</v>
      </c>
    </row>
    <row r="63" spans="1:10" ht="15">
      <c r="A63" s="11" t="s">
        <v>59</v>
      </c>
      <c r="B63" s="12"/>
      <c r="C63" s="12"/>
      <c r="D63" s="30">
        <v>48576</v>
      </c>
      <c r="E63" s="30"/>
      <c r="F63" s="30"/>
      <c r="G63" s="30">
        <v>188629</v>
      </c>
      <c r="H63" s="13"/>
      <c r="I63" s="13"/>
      <c r="J63" s="31">
        <f>+_xlfn.IFERROR(((G63-D63)/D63)*100,0)</f>
        <v>288.3172760210804</v>
      </c>
    </row>
    <row r="64" spans="1:10" ht="15">
      <c r="A64" s="11" t="s">
        <v>60</v>
      </c>
      <c r="B64" s="12"/>
      <c r="C64" s="12"/>
      <c r="D64" s="30">
        <v>14095</v>
      </c>
      <c r="E64" s="30"/>
      <c r="F64" s="30"/>
      <c r="G64" s="30">
        <v>17025</v>
      </c>
      <c r="H64" s="13"/>
      <c r="I64" s="13"/>
      <c r="J64" s="31">
        <f>+_xlfn.IFERROR(((G64-D64)/D64)*100,0)</f>
        <v>20.787513302589574</v>
      </c>
    </row>
    <row r="65" spans="1:10" ht="15">
      <c r="A65" s="39" t="s">
        <v>61</v>
      </c>
      <c r="B65" s="18"/>
      <c r="C65" s="18"/>
      <c r="D65" s="47">
        <f>+D63+D64</f>
        <v>62671</v>
      </c>
      <c r="E65" s="18"/>
      <c r="F65" s="18"/>
      <c r="G65" s="47">
        <f>+G63+G64</f>
        <v>205654</v>
      </c>
      <c r="H65" s="41"/>
      <c r="I65" s="41"/>
      <c r="J65" s="42">
        <f>+_xlfn.IFERROR(((G65-D65)/D65)*100,0)</f>
        <v>228.14858547015368</v>
      </c>
    </row>
    <row r="66" spans="1:10" ht="15.75" thickBot="1">
      <c r="A66" s="19" t="s">
        <v>62</v>
      </c>
      <c r="B66" s="45"/>
      <c r="C66" s="45"/>
      <c r="D66" s="48">
        <f>+D62+D65</f>
        <v>57336027</v>
      </c>
      <c r="E66" s="49"/>
      <c r="F66" s="49"/>
      <c r="G66" s="49">
        <f>+G62+G65</f>
        <v>96647391</v>
      </c>
      <c r="H66" s="50"/>
      <c r="I66" s="50"/>
      <c r="J66" s="51">
        <f>+_xlfn.IFERROR(((G66-D66)/D66)*100,0)</f>
        <v>68.56311128777723</v>
      </c>
    </row>
    <row r="67" spans="1:10" ht="49.5" customHeight="1">
      <c r="A67" s="60" t="s">
        <v>71</v>
      </c>
      <c r="B67" s="60"/>
      <c r="C67" s="60"/>
      <c r="D67" s="60"/>
      <c r="E67" s="60"/>
      <c r="F67" s="60"/>
      <c r="G67" s="60"/>
      <c r="H67" s="60"/>
      <c r="I67" s="60"/>
      <c r="J67" s="60"/>
    </row>
    <row r="68" ht="15">
      <c r="A68" s="36"/>
    </row>
  </sheetData>
  <sheetProtection/>
  <mergeCells count="11">
    <mergeCell ref="L2:Q2"/>
    <mergeCell ref="R2:S3"/>
    <mergeCell ref="L3:M3"/>
    <mergeCell ref="N3:O3"/>
    <mergeCell ref="P3:Q3"/>
    <mergeCell ref="A67:J67"/>
    <mergeCell ref="A1:J1"/>
    <mergeCell ref="A2:A3"/>
    <mergeCell ref="B2:D2"/>
    <mergeCell ref="E2:G2"/>
    <mergeCell ref="H2:J2"/>
  </mergeCells>
  <conditionalFormatting sqref="H48:J48">
    <cfRule type="cellIs" priority="1" dxfId="0" operator="equal">
      <formula>0</formula>
    </cfRule>
  </conditionalFormatting>
  <conditionalFormatting sqref="H8:J47">
    <cfRule type="cellIs" priority="5" dxfId="0" operator="equal">
      <formula>0</formula>
    </cfRule>
  </conditionalFormatting>
  <conditionalFormatting sqref="B8:G47">
    <cfRule type="cellIs" priority="6" dxfId="0" operator="equal">
      <formula>0</formula>
    </cfRule>
  </conditionalFormatting>
  <conditionalFormatting sqref="B48:C60 E48:G60">
    <cfRule type="cellIs" priority="4" dxfId="0" operator="equal">
      <formula>0</formula>
    </cfRule>
  </conditionalFormatting>
  <conditionalFormatting sqref="H49:J60">
    <cfRule type="cellIs" priority="3" dxfId="0" operator="equal">
      <formula>0</formula>
    </cfRule>
  </conditionalFormatting>
  <conditionalFormatting sqref="D48:D60">
    <cfRule type="cellIs" priority="2" dxfId="0" operator="equal">
      <formula>0</formula>
    </cfRule>
  </conditionalFormatting>
  <conditionalFormatting sqref="B4:G5">
    <cfRule type="cellIs" priority="10" dxfId="0" operator="equal">
      <formula>0</formula>
    </cfRule>
  </conditionalFormatting>
  <conditionalFormatting sqref="H4:J5">
    <cfRule type="cellIs" priority="9" dxfId="0" operator="equal">
      <formula>0</formula>
    </cfRule>
  </conditionalFormatting>
  <conditionalFormatting sqref="B6:G7">
    <cfRule type="cellIs" priority="8" dxfId="0" operator="equal">
      <formula>0</formula>
    </cfRule>
  </conditionalFormatting>
  <conditionalFormatting sqref="H6:J7">
    <cfRule type="cellIs" priority="7"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55" zoomScaleNormal="55" zoomScalePageLayoutView="0" workbookViewId="0" topLeftCell="A1">
      <selection activeCell="P53" sqref="P53"/>
    </sheetView>
  </sheetViews>
  <sheetFormatPr defaultColWidth="9.140625" defaultRowHeight="15"/>
  <cols>
    <col min="1" max="1" width="36.7109375" style="0" bestFit="1" customWidth="1"/>
    <col min="2" max="10" width="14.28125" style="0" customWidth="1"/>
  </cols>
  <sheetData>
    <row r="1" spans="1:10" ht="22.5" customHeight="1">
      <c r="A1" s="61" t="s">
        <v>0</v>
      </c>
      <c r="B1" s="62"/>
      <c r="C1" s="62"/>
      <c r="D1" s="62"/>
      <c r="E1" s="62"/>
      <c r="F1" s="62"/>
      <c r="G1" s="62"/>
      <c r="H1" s="62"/>
      <c r="I1" s="62"/>
      <c r="J1" s="63"/>
    </row>
    <row r="2" spans="1:10" ht="27" customHeight="1">
      <c r="A2" s="64" t="s">
        <v>1</v>
      </c>
      <c r="B2" s="66" t="s">
        <v>76</v>
      </c>
      <c r="C2" s="66"/>
      <c r="D2" s="66"/>
      <c r="E2" s="66" t="s">
        <v>77</v>
      </c>
      <c r="F2" s="66"/>
      <c r="G2" s="66"/>
      <c r="H2" s="67" t="s">
        <v>75</v>
      </c>
      <c r="I2" s="67"/>
      <c r="J2" s="68"/>
    </row>
    <row r="3" spans="1:10" ht="15">
      <c r="A3" s="65"/>
      <c r="B3" s="1" t="s">
        <v>2</v>
      </c>
      <c r="C3" s="1" t="s">
        <v>3</v>
      </c>
      <c r="D3" s="1" t="s">
        <v>4</v>
      </c>
      <c r="E3" s="1" t="s">
        <v>2</v>
      </c>
      <c r="F3" s="1" t="s">
        <v>3</v>
      </c>
      <c r="G3" s="1" t="s">
        <v>4</v>
      </c>
      <c r="H3" s="1" t="s">
        <v>2</v>
      </c>
      <c r="I3" s="1" t="s">
        <v>3</v>
      </c>
      <c r="J3" s="2" t="s">
        <v>4</v>
      </c>
    </row>
    <row r="4" spans="1:11" ht="15">
      <c r="A4" s="10" t="s">
        <v>5</v>
      </c>
      <c r="B4" s="3">
        <v>6669</v>
      </c>
      <c r="C4" s="3">
        <v>16366</v>
      </c>
      <c r="D4" s="3">
        <f>B4+C4</f>
        <v>23035</v>
      </c>
      <c r="E4" s="3">
        <v>8484</v>
      </c>
      <c r="F4" s="3">
        <v>7328</v>
      </c>
      <c r="G4" s="3">
        <f>E4+F4</f>
        <v>15812</v>
      </c>
      <c r="H4" s="4">
        <f aca="true" t="shared" si="0" ref="H4:J19">+_xlfn.IFERROR(((E4-B4)/B4)*100,0)</f>
        <v>27.215474583895638</v>
      </c>
      <c r="I4" s="4">
        <f t="shared" si="0"/>
        <v>-55.22424538677747</v>
      </c>
      <c r="J4" s="5">
        <f t="shared" si="0"/>
        <v>-31.356631213370957</v>
      </c>
      <c r="K4" s="32"/>
    </row>
    <row r="5" spans="1:11" ht="15">
      <c r="A5" s="6" t="s">
        <v>68</v>
      </c>
      <c r="B5" s="7">
        <v>37549</v>
      </c>
      <c r="C5" s="7">
        <v>94350</v>
      </c>
      <c r="D5" s="7">
        <f>B5+C5</f>
        <v>131899</v>
      </c>
      <c r="E5" s="7">
        <v>61606</v>
      </c>
      <c r="F5" s="7">
        <v>170507</v>
      </c>
      <c r="G5" s="7">
        <f>E5+F5</f>
        <v>232113</v>
      </c>
      <c r="H5" s="8">
        <f t="shared" si="0"/>
        <v>64.06828410876454</v>
      </c>
      <c r="I5" s="8">
        <f t="shared" si="0"/>
        <v>80.71754107048224</v>
      </c>
      <c r="J5" s="9">
        <f t="shared" si="0"/>
        <v>75.97783152260442</v>
      </c>
      <c r="K5" s="32"/>
    </row>
    <row r="6" spans="1:10" ht="15">
      <c r="A6" s="10" t="s">
        <v>52</v>
      </c>
      <c r="B6" s="3">
        <v>57960</v>
      </c>
      <c r="C6" s="3">
        <v>31805</v>
      </c>
      <c r="D6" s="3">
        <f aca="true" t="shared" si="1" ref="D6:D59">B6+C6</f>
        <v>89765</v>
      </c>
      <c r="E6" s="3">
        <v>56394</v>
      </c>
      <c r="F6" s="3">
        <v>56762</v>
      </c>
      <c r="G6" s="3">
        <f aca="true" t="shared" si="2" ref="G6:G59">E6+F6</f>
        <v>113156</v>
      </c>
      <c r="H6" s="37">
        <f>+_xlfn.IFERROR(((E6-B6)/B6)*100,0)</f>
        <v>-2.701863354037267</v>
      </c>
      <c r="I6" s="4">
        <f t="shared" si="0"/>
        <v>78.46879421474611</v>
      </c>
      <c r="J6" s="5">
        <f t="shared" si="0"/>
        <v>26.058040438923857</v>
      </c>
    </row>
    <row r="7" spans="1:10" ht="15">
      <c r="A7" s="6" t="s">
        <v>6</v>
      </c>
      <c r="B7" s="7">
        <v>26713</v>
      </c>
      <c r="C7" s="7">
        <v>5815</v>
      </c>
      <c r="D7" s="7">
        <f t="shared" si="1"/>
        <v>32528</v>
      </c>
      <c r="E7" s="7">
        <v>30440</v>
      </c>
      <c r="F7" s="7">
        <v>9795</v>
      </c>
      <c r="G7" s="7">
        <f t="shared" si="2"/>
        <v>40235</v>
      </c>
      <c r="H7" s="8">
        <f aca="true" t="shared" si="3" ref="H7:J60">+_xlfn.IFERROR(((E7-B7)/B7)*100,0)</f>
        <v>13.952008385430315</v>
      </c>
      <c r="I7" s="8">
        <f t="shared" si="0"/>
        <v>68.44368013757524</v>
      </c>
      <c r="J7" s="9">
        <f t="shared" si="0"/>
        <v>23.693433349729464</v>
      </c>
    </row>
    <row r="8" spans="1:10" ht="15">
      <c r="A8" s="10" t="s">
        <v>7</v>
      </c>
      <c r="B8" s="3">
        <v>22222</v>
      </c>
      <c r="C8" s="3">
        <v>5933</v>
      </c>
      <c r="D8" s="3">
        <f t="shared" si="1"/>
        <v>28155</v>
      </c>
      <c r="E8" s="3">
        <v>24681</v>
      </c>
      <c r="F8" s="3">
        <v>14194</v>
      </c>
      <c r="G8" s="3">
        <f t="shared" si="2"/>
        <v>38875</v>
      </c>
      <c r="H8" s="4">
        <f t="shared" si="3"/>
        <v>11.06561065610656</v>
      </c>
      <c r="I8" s="4">
        <f t="shared" si="0"/>
        <v>139.23815944715997</v>
      </c>
      <c r="J8" s="5">
        <f t="shared" si="0"/>
        <v>38.074942283786186</v>
      </c>
    </row>
    <row r="9" spans="1:10" ht="15">
      <c r="A9" s="6" t="s">
        <v>8</v>
      </c>
      <c r="B9" s="7">
        <v>20662</v>
      </c>
      <c r="C9" s="7">
        <v>37088</v>
      </c>
      <c r="D9" s="7">
        <f t="shared" si="1"/>
        <v>57750</v>
      </c>
      <c r="E9" s="7">
        <v>25116</v>
      </c>
      <c r="F9" s="7">
        <v>74920</v>
      </c>
      <c r="G9" s="7">
        <f t="shared" si="2"/>
        <v>100036</v>
      </c>
      <c r="H9" s="8">
        <f t="shared" si="3"/>
        <v>21.55648049559578</v>
      </c>
      <c r="I9" s="8">
        <f t="shared" si="0"/>
        <v>102.00603968938739</v>
      </c>
      <c r="J9" s="9">
        <f t="shared" si="0"/>
        <v>73.22251082251083</v>
      </c>
    </row>
    <row r="10" spans="1:10" ht="15">
      <c r="A10" s="10" t="s">
        <v>53</v>
      </c>
      <c r="B10" s="3">
        <v>1726</v>
      </c>
      <c r="C10" s="3">
        <v>759</v>
      </c>
      <c r="D10" s="3">
        <f t="shared" si="1"/>
        <v>2485</v>
      </c>
      <c r="E10" s="3">
        <v>2078</v>
      </c>
      <c r="F10" s="3">
        <v>1131</v>
      </c>
      <c r="G10" s="3">
        <f t="shared" si="2"/>
        <v>3209</v>
      </c>
      <c r="H10" s="4">
        <f t="shared" si="3"/>
        <v>20.393974507531865</v>
      </c>
      <c r="I10" s="4">
        <f t="shared" si="0"/>
        <v>49.01185770750988</v>
      </c>
      <c r="J10" s="5">
        <f t="shared" si="0"/>
        <v>29.13480885311871</v>
      </c>
    </row>
    <row r="11" spans="1:10" ht="15">
      <c r="A11" s="6" t="s">
        <v>9</v>
      </c>
      <c r="B11" s="7">
        <v>13052</v>
      </c>
      <c r="C11" s="7">
        <v>2745</v>
      </c>
      <c r="D11" s="7">
        <f t="shared" si="1"/>
        <v>15797</v>
      </c>
      <c r="E11" s="7">
        <v>12725</v>
      </c>
      <c r="F11" s="7">
        <v>10233</v>
      </c>
      <c r="G11" s="7">
        <f t="shared" si="2"/>
        <v>22958</v>
      </c>
      <c r="H11" s="8">
        <f t="shared" si="3"/>
        <v>-2.5053631627336808</v>
      </c>
      <c r="I11" s="8">
        <f t="shared" si="0"/>
        <v>272.7868852459016</v>
      </c>
      <c r="J11" s="9">
        <f t="shared" si="0"/>
        <v>45.33139203646262</v>
      </c>
    </row>
    <row r="12" spans="1:10" ht="15">
      <c r="A12" s="10" t="s">
        <v>10</v>
      </c>
      <c r="B12" s="3">
        <v>9337</v>
      </c>
      <c r="C12" s="3">
        <v>4693</v>
      </c>
      <c r="D12" s="3">
        <f t="shared" si="1"/>
        <v>14030</v>
      </c>
      <c r="E12" s="3">
        <v>10514</v>
      </c>
      <c r="F12" s="3">
        <v>8548</v>
      </c>
      <c r="G12" s="3">
        <f t="shared" si="2"/>
        <v>19062</v>
      </c>
      <c r="H12" s="4">
        <f t="shared" si="3"/>
        <v>12.60576202206276</v>
      </c>
      <c r="I12" s="4">
        <f t="shared" si="0"/>
        <v>82.14361815469849</v>
      </c>
      <c r="J12" s="5">
        <f t="shared" si="0"/>
        <v>35.86600142551675</v>
      </c>
    </row>
    <row r="13" spans="1:10" ht="15">
      <c r="A13" s="6" t="s">
        <v>11</v>
      </c>
      <c r="B13" s="7">
        <v>16433</v>
      </c>
      <c r="C13" s="7">
        <v>1470</v>
      </c>
      <c r="D13" s="7">
        <f t="shared" si="1"/>
        <v>17903</v>
      </c>
      <c r="E13" s="7">
        <v>20953</v>
      </c>
      <c r="F13" s="7">
        <v>3784</v>
      </c>
      <c r="G13" s="7">
        <f t="shared" si="2"/>
        <v>24737</v>
      </c>
      <c r="H13" s="8">
        <f t="shared" si="3"/>
        <v>27.50562891742226</v>
      </c>
      <c r="I13" s="8">
        <f t="shared" si="0"/>
        <v>157.41496598639455</v>
      </c>
      <c r="J13" s="9">
        <f t="shared" si="0"/>
        <v>38.1723733452494</v>
      </c>
    </row>
    <row r="14" spans="1:10" ht="15">
      <c r="A14" s="10" t="s">
        <v>12</v>
      </c>
      <c r="B14" s="3">
        <v>8959</v>
      </c>
      <c r="C14" s="3">
        <v>1425</v>
      </c>
      <c r="D14" s="3">
        <f t="shared" si="1"/>
        <v>10384</v>
      </c>
      <c r="E14" s="3">
        <v>9773</v>
      </c>
      <c r="F14" s="3">
        <v>3019</v>
      </c>
      <c r="G14" s="3">
        <f t="shared" si="2"/>
        <v>12792</v>
      </c>
      <c r="H14" s="4">
        <f t="shared" si="3"/>
        <v>9.085835472709007</v>
      </c>
      <c r="I14" s="4">
        <f t="shared" si="0"/>
        <v>111.85964912280701</v>
      </c>
      <c r="J14" s="5">
        <f t="shared" si="0"/>
        <v>23.189522342064713</v>
      </c>
    </row>
    <row r="15" spans="1:10" ht="15">
      <c r="A15" s="6" t="s">
        <v>13</v>
      </c>
      <c r="B15" s="7">
        <v>3442</v>
      </c>
      <c r="C15" s="7">
        <v>61</v>
      </c>
      <c r="D15" s="7">
        <f t="shared" si="1"/>
        <v>3503</v>
      </c>
      <c r="E15" s="7">
        <v>3909</v>
      </c>
      <c r="F15" s="7">
        <v>105</v>
      </c>
      <c r="G15" s="7">
        <f t="shared" si="2"/>
        <v>4014</v>
      </c>
      <c r="H15" s="8">
        <f t="shared" si="3"/>
        <v>13.567693201626959</v>
      </c>
      <c r="I15" s="8">
        <f t="shared" si="0"/>
        <v>72.1311475409836</v>
      </c>
      <c r="J15" s="9">
        <f t="shared" si="0"/>
        <v>14.587496431630031</v>
      </c>
    </row>
    <row r="16" spans="1:10" ht="15">
      <c r="A16" s="10" t="s">
        <v>14</v>
      </c>
      <c r="B16" s="3">
        <v>7846</v>
      </c>
      <c r="C16" s="3">
        <v>478</v>
      </c>
      <c r="D16" s="3">
        <f t="shared" si="1"/>
        <v>8324</v>
      </c>
      <c r="E16" s="3">
        <v>9002</v>
      </c>
      <c r="F16" s="3">
        <v>1380</v>
      </c>
      <c r="G16" s="3">
        <f t="shared" si="2"/>
        <v>10382</v>
      </c>
      <c r="H16" s="4">
        <f t="shared" si="3"/>
        <v>14.733622227886823</v>
      </c>
      <c r="I16" s="4">
        <f t="shared" si="0"/>
        <v>188.7029288702929</v>
      </c>
      <c r="J16" s="5">
        <f t="shared" si="0"/>
        <v>24.723690533397406</v>
      </c>
    </row>
    <row r="17" spans="1:10" ht="15">
      <c r="A17" s="6" t="s">
        <v>15</v>
      </c>
      <c r="B17" s="7">
        <v>640</v>
      </c>
      <c r="C17" s="7">
        <v>1</v>
      </c>
      <c r="D17" s="7">
        <f t="shared" si="1"/>
        <v>641</v>
      </c>
      <c r="E17" s="7">
        <v>779</v>
      </c>
      <c r="F17" s="7">
        <v>1</v>
      </c>
      <c r="G17" s="7">
        <f t="shared" si="2"/>
        <v>780</v>
      </c>
      <c r="H17" s="8">
        <f t="shared" si="3"/>
        <v>21.71875</v>
      </c>
      <c r="I17" s="8">
        <f t="shared" si="0"/>
        <v>0</v>
      </c>
      <c r="J17" s="9">
        <f t="shared" si="0"/>
        <v>21.684867394695786</v>
      </c>
    </row>
    <row r="18" spans="1:10" ht="15">
      <c r="A18" s="10" t="s">
        <v>16</v>
      </c>
      <c r="B18" s="3">
        <v>1081</v>
      </c>
      <c r="C18" s="3">
        <v>1</v>
      </c>
      <c r="D18" s="3">
        <f t="shared" si="1"/>
        <v>1082</v>
      </c>
      <c r="E18" s="3">
        <v>832</v>
      </c>
      <c r="F18" s="3">
        <v>0</v>
      </c>
      <c r="G18" s="3">
        <f t="shared" si="2"/>
        <v>832</v>
      </c>
      <c r="H18" s="4">
        <f t="shared" si="3"/>
        <v>-23.034227567067532</v>
      </c>
      <c r="I18" s="4">
        <f t="shared" si="0"/>
        <v>-100</v>
      </c>
      <c r="J18" s="5">
        <f t="shared" si="0"/>
        <v>-23.10536044362292</v>
      </c>
    </row>
    <row r="19" spans="1:10" ht="15">
      <c r="A19" s="6" t="s">
        <v>17</v>
      </c>
      <c r="B19" s="7">
        <v>402</v>
      </c>
      <c r="C19" s="7">
        <v>119</v>
      </c>
      <c r="D19" s="7">
        <f t="shared" si="1"/>
        <v>521</v>
      </c>
      <c r="E19" s="7">
        <v>435</v>
      </c>
      <c r="F19" s="7">
        <v>59</v>
      </c>
      <c r="G19" s="7">
        <f t="shared" si="2"/>
        <v>494</v>
      </c>
      <c r="H19" s="8">
        <f t="shared" si="3"/>
        <v>8.208955223880597</v>
      </c>
      <c r="I19" s="8">
        <f t="shared" si="0"/>
        <v>-50.42016806722689</v>
      </c>
      <c r="J19" s="9">
        <f t="shared" si="0"/>
        <v>-5.182341650671785</v>
      </c>
    </row>
    <row r="20" spans="1:10" ht="15">
      <c r="A20" s="10" t="s">
        <v>54</v>
      </c>
      <c r="B20" s="3">
        <v>15109</v>
      </c>
      <c r="C20" s="3">
        <v>0</v>
      </c>
      <c r="D20" s="3">
        <f t="shared" si="1"/>
        <v>15109</v>
      </c>
      <c r="E20" s="3">
        <v>19210</v>
      </c>
      <c r="F20" s="3">
        <v>0</v>
      </c>
      <c r="G20" s="3">
        <f t="shared" si="2"/>
        <v>19210</v>
      </c>
      <c r="H20" s="4">
        <f t="shared" si="3"/>
        <v>27.142762591832682</v>
      </c>
      <c r="I20" s="4">
        <f t="shared" si="3"/>
        <v>0</v>
      </c>
      <c r="J20" s="5">
        <f t="shared" si="3"/>
        <v>27.142762591832682</v>
      </c>
    </row>
    <row r="21" spans="1:10" ht="15">
      <c r="A21" s="6" t="s">
        <v>18</v>
      </c>
      <c r="B21" s="7">
        <v>9564</v>
      </c>
      <c r="C21" s="7">
        <v>24</v>
      </c>
      <c r="D21" s="7">
        <f t="shared" si="1"/>
        <v>9588</v>
      </c>
      <c r="E21" s="7">
        <v>15052</v>
      </c>
      <c r="F21" s="7">
        <v>59</v>
      </c>
      <c r="G21" s="7">
        <f t="shared" si="2"/>
        <v>15111</v>
      </c>
      <c r="H21" s="8">
        <f t="shared" si="3"/>
        <v>57.38184859891259</v>
      </c>
      <c r="I21" s="8">
        <f t="shared" si="3"/>
        <v>145.83333333333331</v>
      </c>
      <c r="J21" s="9">
        <f t="shared" si="3"/>
        <v>57.60325406758447</v>
      </c>
    </row>
    <row r="22" spans="1:10" ht="15">
      <c r="A22" s="10" t="s">
        <v>19</v>
      </c>
      <c r="B22" s="3">
        <v>42</v>
      </c>
      <c r="C22" s="3">
        <v>0</v>
      </c>
      <c r="D22" s="3">
        <f t="shared" si="1"/>
        <v>42</v>
      </c>
      <c r="E22" s="3">
        <v>105</v>
      </c>
      <c r="F22" s="3">
        <v>0</v>
      </c>
      <c r="G22" s="3">
        <f t="shared" si="2"/>
        <v>105</v>
      </c>
      <c r="H22" s="4">
        <f t="shared" si="3"/>
        <v>150</v>
      </c>
      <c r="I22" s="4">
        <f t="shared" si="3"/>
        <v>0</v>
      </c>
      <c r="J22" s="5">
        <f t="shared" si="3"/>
        <v>150</v>
      </c>
    </row>
    <row r="23" spans="1:10" ht="15">
      <c r="A23" s="6" t="s">
        <v>20</v>
      </c>
      <c r="B23" s="7">
        <v>2115</v>
      </c>
      <c r="C23" s="7">
        <v>0</v>
      </c>
      <c r="D23" s="7">
        <f t="shared" si="1"/>
        <v>2115</v>
      </c>
      <c r="E23" s="7">
        <v>1628</v>
      </c>
      <c r="F23" s="7">
        <v>2</v>
      </c>
      <c r="G23" s="7">
        <f t="shared" si="2"/>
        <v>1630</v>
      </c>
      <c r="H23" s="8">
        <f t="shared" si="3"/>
        <v>-23.02600472813239</v>
      </c>
      <c r="I23" s="8">
        <f t="shared" si="3"/>
        <v>0</v>
      </c>
      <c r="J23" s="9">
        <f t="shared" si="3"/>
        <v>-22.93144208037825</v>
      </c>
    </row>
    <row r="24" spans="1:10" ht="15">
      <c r="A24" s="10" t="s">
        <v>21</v>
      </c>
      <c r="B24" s="3">
        <v>730</v>
      </c>
      <c r="C24" s="3">
        <v>0</v>
      </c>
      <c r="D24" s="3">
        <f t="shared" si="1"/>
        <v>730</v>
      </c>
      <c r="E24" s="3">
        <v>607</v>
      </c>
      <c r="F24" s="3">
        <v>3</v>
      </c>
      <c r="G24" s="3">
        <f t="shared" si="2"/>
        <v>610</v>
      </c>
      <c r="H24" s="4">
        <f t="shared" si="3"/>
        <v>-16.84931506849315</v>
      </c>
      <c r="I24" s="4">
        <f t="shared" si="3"/>
        <v>0</v>
      </c>
      <c r="J24" s="5">
        <f t="shared" si="3"/>
        <v>-16.43835616438356</v>
      </c>
    </row>
    <row r="25" spans="1:10" ht="15">
      <c r="A25" s="6" t="s">
        <v>22</v>
      </c>
      <c r="B25" s="7">
        <v>7606</v>
      </c>
      <c r="C25" s="7">
        <v>104</v>
      </c>
      <c r="D25" s="7">
        <f t="shared" si="1"/>
        <v>7710</v>
      </c>
      <c r="E25" s="7">
        <v>9464</v>
      </c>
      <c r="F25" s="7">
        <v>113</v>
      </c>
      <c r="G25" s="7">
        <f t="shared" si="2"/>
        <v>9577</v>
      </c>
      <c r="H25" s="8">
        <f t="shared" si="3"/>
        <v>24.428083092295555</v>
      </c>
      <c r="I25" s="8">
        <f t="shared" si="3"/>
        <v>8.653846153846153</v>
      </c>
      <c r="J25" s="9">
        <f t="shared" si="3"/>
        <v>24.215304798962386</v>
      </c>
    </row>
    <row r="26" spans="1:10" ht="15">
      <c r="A26" s="10" t="s">
        <v>23</v>
      </c>
      <c r="B26" s="3">
        <v>3052</v>
      </c>
      <c r="C26" s="3">
        <v>5</v>
      </c>
      <c r="D26" s="3">
        <f t="shared" si="1"/>
        <v>3057</v>
      </c>
      <c r="E26" s="3">
        <v>3503</v>
      </c>
      <c r="F26" s="3">
        <v>26</v>
      </c>
      <c r="G26" s="3">
        <f t="shared" si="2"/>
        <v>3529</v>
      </c>
      <c r="H26" s="4">
        <f t="shared" si="3"/>
        <v>14.777195281782438</v>
      </c>
      <c r="I26" s="4">
        <f t="shared" si="3"/>
        <v>420</v>
      </c>
      <c r="J26" s="5">
        <f t="shared" si="3"/>
        <v>15.43997383055283</v>
      </c>
    </row>
    <row r="27" spans="1:10" ht="15">
      <c r="A27" s="6" t="s">
        <v>24</v>
      </c>
      <c r="B27" s="7">
        <v>223</v>
      </c>
      <c r="C27" s="7">
        <v>0</v>
      </c>
      <c r="D27" s="7">
        <f t="shared" si="1"/>
        <v>223</v>
      </c>
      <c r="E27" s="7">
        <v>53</v>
      </c>
      <c r="F27" s="7">
        <v>0</v>
      </c>
      <c r="G27" s="7">
        <f t="shared" si="2"/>
        <v>53</v>
      </c>
      <c r="H27" s="8">
        <f t="shared" si="3"/>
        <v>-76.23318385650224</v>
      </c>
      <c r="I27" s="8">
        <f t="shared" si="3"/>
        <v>0</v>
      </c>
      <c r="J27" s="9">
        <f t="shared" si="3"/>
        <v>-76.23318385650224</v>
      </c>
    </row>
    <row r="28" spans="1:10" ht="15">
      <c r="A28" s="10" t="s">
        <v>25</v>
      </c>
      <c r="B28" s="3">
        <v>2233</v>
      </c>
      <c r="C28" s="3">
        <v>100</v>
      </c>
      <c r="D28" s="3">
        <f t="shared" si="1"/>
        <v>2333</v>
      </c>
      <c r="E28" s="3">
        <v>2838</v>
      </c>
      <c r="F28" s="3">
        <v>182</v>
      </c>
      <c r="G28" s="3">
        <f t="shared" si="2"/>
        <v>3020</v>
      </c>
      <c r="H28" s="4">
        <f t="shared" si="3"/>
        <v>27.093596059113302</v>
      </c>
      <c r="I28" s="4">
        <f t="shared" si="3"/>
        <v>82</v>
      </c>
      <c r="J28" s="5">
        <f t="shared" si="3"/>
        <v>29.44706386626661</v>
      </c>
    </row>
    <row r="29" spans="1:10" ht="15">
      <c r="A29" s="6" t="s">
        <v>26</v>
      </c>
      <c r="B29" s="7">
        <v>4243</v>
      </c>
      <c r="C29" s="7">
        <v>154</v>
      </c>
      <c r="D29" s="7">
        <f t="shared" si="1"/>
        <v>4397</v>
      </c>
      <c r="E29" s="7">
        <v>5546</v>
      </c>
      <c r="F29" s="7">
        <v>491</v>
      </c>
      <c r="G29" s="7">
        <f t="shared" si="2"/>
        <v>6037</v>
      </c>
      <c r="H29" s="8">
        <f t="shared" si="3"/>
        <v>30.709403723780344</v>
      </c>
      <c r="I29" s="8">
        <f t="shared" si="3"/>
        <v>218.8311688311688</v>
      </c>
      <c r="J29" s="9">
        <f t="shared" si="3"/>
        <v>37.29815783488743</v>
      </c>
    </row>
    <row r="30" spans="1:10" ht="15">
      <c r="A30" s="10" t="s">
        <v>27</v>
      </c>
      <c r="B30" s="3">
        <v>3269</v>
      </c>
      <c r="C30" s="3">
        <v>169</v>
      </c>
      <c r="D30" s="3">
        <f t="shared" si="1"/>
        <v>3438</v>
      </c>
      <c r="E30" s="3">
        <v>2363</v>
      </c>
      <c r="F30" s="3">
        <v>219</v>
      </c>
      <c r="G30" s="3">
        <f t="shared" si="2"/>
        <v>2582</v>
      </c>
      <c r="H30" s="4">
        <f t="shared" si="3"/>
        <v>-27.714897522178035</v>
      </c>
      <c r="I30" s="4">
        <f t="shared" si="3"/>
        <v>29.585798816568047</v>
      </c>
      <c r="J30" s="5">
        <f t="shared" si="3"/>
        <v>-24.898196625945317</v>
      </c>
    </row>
    <row r="31" spans="1:10" ht="15">
      <c r="A31" s="6" t="s">
        <v>73</v>
      </c>
      <c r="B31" s="7">
        <v>1189</v>
      </c>
      <c r="C31" s="7">
        <v>49</v>
      </c>
      <c r="D31" s="7">
        <f t="shared" si="1"/>
        <v>1238</v>
      </c>
      <c r="E31" s="7">
        <v>1293</v>
      </c>
      <c r="F31" s="7">
        <v>61</v>
      </c>
      <c r="G31" s="7">
        <f t="shared" si="2"/>
        <v>1354</v>
      </c>
      <c r="H31" s="38">
        <f t="shared" si="3"/>
        <v>8.746846089150546</v>
      </c>
      <c r="I31" s="8">
        <f t="shared" si="3"/>
        <v>24.489795918367346</v>
      </c>
      <c r="J31" s="9">
        <f t="shared" si="3"/>
        <v>9.36995153473344</v>
      </c>
    </row>
    <row r="32" spans="1:10" ht="15">
      <c r="A32" s="10" t="s">
        <v>55</v>
      </c>
      <c r="B32" s="3">
        <v>2016</v>
      </c>
      <c r="C32" s="3">
        <v>385</v>
      </c>
      <c r="D32" s="3">
        <f t="shared" si="1"/>
        <v>2401</v>
      </c>
      <c r="E32" s="3">
        <v>2463</v>
      </c>
      <c r="F32" s="3">
        <v>452</v>
      </c>
      <c r="G32" s="3">
        <f t="shared" si="2"/>
        <v>2915</v>
      </c>
      <c r="H32" s="4">
        <f t="shared" si="3"/>
        <v>22.172619047619047</v>
      </c>
      <c r="I32" s="4">
        <f t="shared" si="3"/>
        <v>17.402597402597404</v>
      </c>
      <c r="J32" s="5">
        <f t="shared" si="3"/>
        <v>21.40774677217826</v>
      </c>
    </row>
    <row r="33" spans="1:10" ht="15">
      <c r="A33" s="6" t="s">
        <v>67</v>
      </c>
      <c r="B33" s="7">
        <v>817</v>
      </c>
      <c r="C33" s="7">
        <v>0</v>
      </c>
      <c r="D33" s="7">
        <f t="shared" si="1"/>
        <v>817</v>
      </c>
      <c r="E33" s="7">
        <v>866</v>
      </c>
      <c r="F33" s="7">
        <v>0</v>
      </c>
      <c r="G33" s="7">
        <f t="shared" si="2"/>
        <v>866</v>
      </c>
      <c r="H33" s="8">
        <f t="shared" si="3"/>
        <v>5.997552019583844</v>
      </c>
      <c r="I33" s="8">
        <f t="shared" si="3"/>
        <v>0</v>
      </c>
      <c r="J33" s="9">
        <f t="shared" si="3"/>
        <v>5.997552019583844</v>
      </c>
    </row>
    <row r="34" spans="1:10" ht="15">
      <c r="A34" s="10" t="s">
        <v>28</v>
      </c>
      <c r="B34" s="3">
        <v>3791</v>
      </c>
      <c r="C34" s="3">
        <v>108</v>
      </c>
      <c r="D34" s="3">
        <f t="shared" si="1"/>
        <v>3899</v>
      </c>
      <c r="E34" s="3">
        <v>4234</v>
      </c>
      <c r="F34" s="3">
        <v>668</v>
      </c>
      <c r="G34" s="3">
        <f t="shared" si="2"/>
        <v>4902</v>
      </c>
      <c r="H34" s="4">
        <f t="shared" si="3"/>
        <v>11.685571089422316</v>
      </c>
      <c r="I34" s="4">
        <f t="shared" si="3"/>
        <v>518.5185185185185</v>
      </c>
      <c r="J34" s="5">
        <f t="shared" si="3"/>
        <v>25.724544755065402</v>
      </c>
    </row>
    <row r="35" spans="1:10" ht="15">
      <c r="A35" s="6" t="s">
        <v>66</v>
      </c>
      <c r="B35" s="7">
        <v>921</v>
      </c>
      <c r="C35" s="7">
        <v>1</v>
      </c>
      <c r="D35" s="7">
        <f t="shared" si="1"/>
        <v>922</v>
      </c>
      <c r="E35" s="7">
        <v>1219</v>
      </c>
      <c r="F35" s="7">
        <v>18</v>
      </c>
      <c r="G35" s="7">
        <f t="shared" si="2"/>
        <v>1237</v>
      </c>
      <c r="H35" s="8">
        <f t="shared" si="3"/>
        <v>32.356134636264926</v>
      </c>
      <c r="I35" s="8">
        <f t="shared" si="3"/>
        <v>1700</v>
      </c>
      <c r="J35" s="9">
        <f t="shared" si="3"/>
        <v>34.164859002169194</v>
      </c>
    </row>
    <row r="36" spans="1:10" ht="15">
      <c r="A36" s="10" t="s">
        <v>29</v>
      </c>
      <c r="B36" s="3">
        <v>13835</v>
      </c>
      <c r="C36" s="3">
        <v>51</v>
      </c>
      <c r="D36" s="3">
        <f t="shared" si="1"/>
        <v>13886</v>
      </c>
      <c r="E36" s="3">
        <v>17752</v>
      </c>
      <c r="F36" s="3">
        <v>99</v>
      </c>
      <c r="G36" s="3">
        <f t="shared" si="2"/>
        <v>17851</v>
      </c>
      <c r="H36" s="4">
        <f t="shared" si="3"/>
        <v>28.312251535959522</v>
      </c>
      <c r="I36" s="4">
        <f t="shared" si="3"/>
        <v>94.11764705882352</v>
      </c>
      <c r="J36" s="5">
        <f t="shared" si="3"/>
        <v>28.553939219357627</v>
      </c>
    </row>
    <row r="37" spans="1:10" ht="15">
      <c r="A37" s="6" t="s">
        <v>30</v>
      </c>
      <c r="B37" s="7">
        <v>1042</v>
      </c>
      <c r="C37" s="7">
        <v>10</v>
      </c>
      <c r="D37" s="7">
        <f t="shared" si="1"/>
        <v>1052</v>
      </c>
      <c r="E37" s="7">
        <v>1065</v>
      </c>
      <c r="F37" s="7">
        <v>20</v>
      </c>
      <c r="G37" s="7">
        <f t="shared" si="2"/>
        <v>1085</v>
      </c>
      <c r="H37" s="8">
        <f t="shared" si="3"/>
        <v>2.2072936660268714</v>
      </c>
      <c r="I37" s="8">
        <f t="shared" si="3"/>
        <v>100</v>
      </c>
      <c r="J37" s="9">
        <f t="shared" si="3"/>
        <v>3.1368821292775664</v>
      </c>
    </row>
    <row r="38" spans="1:10" ht="15">
      <c r="A38" s="10" t="s">
        <v>31</v>
      </c>
      <c r="B38" s="3">
        <v>1861</v>
      </c>
      <c r="C38" s="3">
        <v>4</v>
      </c>
      <c r="D38" s="3">
        <f t="shared" si="1"/>
        <v>1865</v>
      </c>
      <c r="E38" s="3">
        <v>1926</v>
      </c>
      <c r="F38" s="3">
        <v>3</v>
      </c>
      <c r="G38" s="3">
        <f t="shared" si="2"/>
        <v>1929</v>
      </c>
      <c r="H38" s="4">
        <f t="shared" si="3"/>
        <v>3.492745835572273</v>
      </c>
      <c r="I38" s="4">
        <f t="shared" si="3"/>
        <v>-25</v>
      </c>
      <c r="J38" s="5">
        <f t="shared" si="3"/>
        <v>3.431635388739947</v>
      </c>
    </row>
    <row r="39" spans="1:10" ht="15">
      <c r="A39" s="6" t="s">
        <v>32</v>
      </c>
      <c r="B39" s="7">
        <v>310</v>
      </c>
      <c r="C39" s="7">
        <v>2</v>
      </c>
      <c r="D39" s="7">
        <f t="shared" si="1"/>
        <v>312</v>
      </c>
      <c r="E39" s="7">
        <v>397</v>
      </c>
      <c r="F39" s="7">
        <v>5</v>
      </c>
      <c r="G39" s="7">
        <f t="shared" si="2"/>
        <v>402</v>
      </c>
      <c r="H39" s="8">
        <f t="shared" si="3"/>
        <v>28.064516129032256</v>
      </c>
      <c r="I39" s="8">
        <f t="shared" si="3"/>
        <v>150</v>
      </c>
      <c r="J39" s="9">
        <f t="shared" si="3"/>
        <v>28.846153846153843</v>
      </c>
    </row>
    <row r="40" spans="1:10" ht="15">
      <c r="A40" s="10" t="s">
        <v>33</v>
      </c>
      <c r="B40" s="3">
        <v>5081</v>
      </c>
      <c r="C40" s="3">
        <v>1443</v>
      </c>
      <c r="D40" s="3">
        <f t="shared" si="1"/>
        <v>6524</v>
      </c>
      <c r="E40" s="3">
        <v>6938</v>
      </c>
      <c r="F40" s="3">
        <v>2367</v>
      </c>
      <c r="G40" s="3">
        <f t="shared" si="2"/>
        <v>9305</v>
      </c>
      <c r="H40" s="4">
        <f t="shared" si="3"/>
        <v>36.547923637079315</v>
      </c>
      <c r="I40" s="4">
        <f t="shared" si="3"/>
        <v>64.03326403326403</v>
      </c>
      <c r="J40" s="5">
        <f t="shared" si="3"/>
        <v>42.62722256284488</v>
      </c>
    </row>
    <row r="41" spans="1:10" ht="15">
      <c r="A41" s="6" t="s">
        <v>34</v>
      </c>
      <c r="B41" s="7">
        <v>1715</v>
      </c>
      <c r="C41" s="7">
        <v>8</v>
      </c>
      <c r="D41" s="7">
        <f t="shared" si="1"/>
        <v>1723</v>
      </c>
      <c r="E41" s="7">
        <v>1169</v>
      </c>
      <c r="F41" s="7">
        <v>28</v>
      </c>
      <c r="G41" s="7">
        <f t="shared" si="2"/>
        <v>1197</v>
      </c>
      <c r="H41" s="8">
        <f t="shared" si="3"/>
        <v>-31.83673469387755</v>
      </c>
      <c r="I41" s="8">
        <f t="shared" si="3"/>
        <v>250</v>
      </c>
      <c r="J41" s="9">
        <f t="shared" si="3"/>
        <v>-30.52814857806152</v>
      </c>
    </row>
    <row r="42" spans="1:10" ht="15">
      <c r="A42" s="10" t="s">
        <v>35</v>
      </c>
      <c r="B42" s="3">
        <v>2749</v>
      </c>
      <c r="C42" s="3">
        <v>457</v>
      </c>
      <c r="D42" s="3">
        <f t="shared" si="1"/>
        <v>3206</v>
      </c>
      <c r="E42" s="3">
        <v>3580</v>
      </c>
      <c r="F42" s="3">
        <v>716</v>
      </c>
      <c r="G42" s="3">
        <f t="shared" si="2"/>
        <v>4296</v>
      </c>
      <c r="H42" s="4">
        <f t="shared" si="3"/>
        <v>30.22917424518007</v>
      </c>
      <c r="I42" s="4">
        <f t="shared" si="3"/>
        <v>56.67396061269147</v>
      </c>
      <c r="J42" s="5">
        <f t="shared" si="3"/>
        <v>33.99875233936369</v>
      </c>
    </row>
    <row r="43" spans="1:10" ht="15">
      <c r="A43" s="6" t="s">
        <v>36</v>
      </c>
      <c r="B43" s="7">
        <v>2667</v>
      </c>
      <c r="C43" s="7">
        <v>56</v>
      </c>
      <c r="D43" s="7">
        <f t="shared" si="1"/>
        <v>2723</v>
      </c>
      <c r="E43" s="7">
        <v>2883</v>
      </c>
      <c r="F43" s="7">
        <v>91</v>
      </c>
      <c r="G43" s="7">
        <f t="shared" si="2"/>
        <v>2974</v>
      </c>
      <c r="H43" s="8">
        <f t="shared" si="3"/>
        <v>8.098987626546682</v>
      </c>
      <c r="I43" s="8">
        <f t="shared" si="3"/>
        <v>62.5</v>
      </c>
      <c r="J43" s="9">
        <f t="shared" si="3"/>
        <v>9.217774513404335</v>
      </c>
    </row>
    <row r="44" spans="1:10" ht="15">
      <c r="A44" s="10" t="s">
        <v>37</v>
      </c>
      <c r="B44" s="3">
        <v>2411</v>
      </c>
      <c r="C44" s="3">
        <v>12</v>
      </c>
      <c r="D44" s="3">
        <f t="shared" si="1"/>
        <v>2423</v>
      </c>
      <c r="E44" s="3">
        <v>2323</v>
      </c>
      <c r="F44" s="3">
        <v>9</v>
      </c>
      <c r="G44" s="3">
        <f t="shared" si="2"/>
        <v>2332</v>
      </c>
      <c r="H44" s="4">
        <f t="shared" si="3"/>
        <v>-3.6499377851513892</v>
      </c>
      <c r="I44" s="4">
        <f t="shared" si="3"/>
        <v>-25</v>
      </c>
      <c r="J44" s="5">
        <f t="shared" si="3"/>
        <v>-3.7556747833264548</v>
      </c>
    </row>
    <row r="45" spans="1:10" ht="15">
      <c r="A45" s="6" t="s">
        <v>69</v>
      </c>
      <c r="B45" s="7">
        <v>1440</v>
      </c>
      <c r="C45" s="7">
        <v>0</v>
      </c>
      <c r="D45" s="7">
        <f t="shared" si="1"/>
        <v>1440</v>
      </c>
      <c r="E45" s="7">
        <v>1430</v>
      </c>
      <c r="F45" s="7">
        <v>3</v>
      </c>
      <c r="G45" s="7">
        <f t="shared" si="2"/>
        <v>1433</v>
      </c>
      <c r="H45" s="8">
        <f t="shared" si="3"/>
        <v>-0.6944444444444444</v>
      </c>
      <c r="I45" s="8">
        <f t="shared" si="3"/>
        <v>0</v>
      </c>
      <c r="J45" s="9">
        <f t="shared" si="3"/>
        <v>-0.4861111111111111</v>
      </c>
    </row>
    <row r="46" spans="1:10" ht="15">
      <c r="A46" s="10" t="s">
        <v>38</v>
      </c>
      <c r="B46" s="3">
        <v>8569</v>
      </c>
      <c r="C46" s="3">
        <v>105</v>
      </c>
      <c r="D46" s="3">
        <f t="shared" si="1"/>
        <v>8674</v>
      </c>
      <c r="E46" s="3">
        <v>7873</v>
      </c>
      <c r="F46" s="3">
        <v>121</v>
      </c>
      <c r="G46" s="3">
        <f t="shared" si="2"/>
        <v>7994</v>
      </c>
      <c r="H46" s="4">
        <f t="shared" si="3"/>
        <v>-8.122301318706967</v>
      </c>
      <c r="I46" s="4">
        <f t="shared" si="3"/>
        <v>15.238095238095239</v>
      </c>
      <c r="J46" s="5">
        <f t="shared" si="3"/>
        <v>-7.839520405810468</v>
      </c>
    </row>
    <row r="47" spans="1:10" ht="15">
      <c r="A47" s="6" t="s">
        <v>39</v>
      </c>
      <c r="B47" s="7">
        <v>2656</v>
      </c>
      <c r="C47" s="7">
        <v>3</v>
      </c>
      <c r="D47" s="7">
        <f t="shared" si="1"/>
        <v>2659</v>
      </c>
      <c r="E47" s="7">
        <v>3543</v>
      </c>
      <c r="F47" s="7">
        <v>76</v>
      </c>
      <c r="G47" s="7">
        <f t="shared" si="2"/>
        <v>3619</v>
      </c>
      <c r="H47" s="8">
        <f t="shared" si="3"/>
        <v>33.39608433734939</v>
      </c>
      <c r="I47" s="8">
        <f t="shared" si="3"/>
        <v>2433.333333333333</v>
      </c>
      <c r="J47" s="9">
        <f t="shared" si="3"/>
        <v>36.10379842045882</v>
      </c>
    </row>
    <row r="48" spans="1:10" ht="15">
      <c r="A48" s="10" t="s">
        <v>74</v>
      </c>
      <c r="B48" s="3">
        <v>0</v>
      </c>
      <c r="C48" s="3">
        <v>0</v>
      </c>
      <c r="D48" s="3">
        <f>B48+C48</f>
        <v>0</v>
      </c>
      <c r="E48" s="3">
        <v>1113</v>
      </c>
      <c r="F48" s="3">
        <v>14</v>
      </c>
      <c r="G48" s="3">
        <f>E48+F48</f>
        <v>1127</v>
      </c>
      <c r="H48" s="4">
        <f t="shared" si="3"/>
        <v>0</v>
      </c>
      <c r="I48" s="4">
        <f t="shared" si="3"/>
        <v>0</v>
      </c>
      <c r="J48" s="5">
        <f t="shared" si="3"/>
        <v>0</v>
      </c>
    </row>
    <row r="49" spans="1:10" ht="15">
      <c r="A49" s="6" t="s">
        <v>40</v>
      </c>
      <c r="B49" s="7">
        <v>5923</v>
      </c>
      <c r="C49" s="7">
        <v>602</v>
      </c>
      <c r="D49" s="7">
        <f t="shared" si="1"/>
        <v>6525</v>
      </c>
      <c r="E49" s="7">
        <v>7520</v>
      </c>
      <c r="F49" s="7">
        <v>922</v>
      </c>
      <c r="G49" s="7">
        <f t="shared" si="2"/>
        <v>8442</v>
      </c>
      <c r="H49" s="8">
        <f t="shared" si="3"/>
        <v>26.96268782711464</v>
      </c>
      <c r="I49" s="8">
        <f t="shared" si="3"/>
        <v>53.156146179402</v>
      </c>
      <c r="J49" s="9">
        <f t="shared" si="3"/>
        <v>29.379310344827587</v>
      </c>
    </row>
    <row r="50" spans="1:10" ht="15">
      <c r="A50" s="10" t="s">
        <v>41</v>
      </c>
      <c r="B50" s="3">
        <v>254</v>
      </c>
      <c r="C50" s="3">
        <v>0</v>
      </c>
      <c r="D50" s="3">
        <f t="shared" si="1"/>
        <v>254</v>
      </c>
      <c r="E50" s="3">
        <v>284</v>
      </c>
      <c r="F50" s="3">
        <v>0</v>
      </c>
      <c r="G50" s="3">
        <f t="shared" si="2"/>
        <v>284</v>
      </c>
      <c r="H50" s="4">
        <f t="shared" si="3"/>
        <v>11.811023622047244</v>
      </c>
      <c r="I50" s="4">
        <f t="shared" si="3"/>
        <v>0</v>
      </c>
      <c r="J50" s="5">
        <f t="shared" si="3"/>
        <v>11.811023622047244</v>
      </c>
    </row>
    <row r="51" spans="1:10" ht="15">
      <c r="A51" s="6" t="s">
        <v>42</v>
      </c>
      <c r="B51" s="7">
        <v>473</v>
      </c>
      <c r="C51" s="7">
        <v>6</v>
      </c>
      <c r="D51" s="7">
        <f t="shared" si="1"/>
        <v>479</v>
      </c>
      <c r="E51" s="7">
        <v>472</v>
      </c>
      <c r="F51" s="7">
        <v>0</v>
      </c>
      <c r="G51" s="7">
        <f t="shared" si="2"/>
        <v>472</v>
      </c>
      <c r="H51" s="8">
        <f t="shared" si="3"/>
        <v>-0.21141649048625794</v>
      </c>
      <c r="I51" s="8">
        <f t="shared" si="3"/>
        <v>-100</v>
      </c>
      <c r="J51" s="9">
        <f t="shared" si="3"/>
        <v>-1.4613778705636742</v>
      </c>
    </row>
    <row r="52" spans="1:10" ht="15">
      <c r="A52" s="10" t="s">
        <v>43</v>
      </c>
      <c r="B52" s="3">
        <v>2067</v>
      </c>
      <c r="C52" s="3">
        <v>34</v>
      </c>
      <c r="D52" s="3">
        <f t="shared" si="1"/>
        <v>2101</v>
      </c>
      <c r="E52" s="3">
        <v>1748</v>
      </c>
      <c r="F52" s="3">
        <v>19</v>
      </c>
      <c r="G52" s="3">
        <f t="shared" si="2"/>
        <v>1767</v>
      </c>
      <c r="H52" s="4">
        <f t="shared" si="3"/>
        <v>-15.432994678277698</v>
      </c>
      <c r="I52" s="4">
        <f>+_xlfn.IFERROR(((F52-C52)/C52)*100,0)</f>
        <v>-44.11764705882353</v>
      </c>
      <c r="J52" s="5">
        <f t="shared" si="3"/>
        <v>-15.897191813422179</v>
      </c>
    </row>
    <row r="53" spans="1:10" ht="15">
      <c r="A53" s="6" t="s">
        <v>72</v>
      </c>
      <c r="B53" s="7">
        <v>2837</v>
      </c>
      <c r="C53" s="7">
        <v>9</v>
      </c>
      <c r="D53" s="7">
        <f t="shared" si="1"/>
        <v>2846</v>
      </c>
      <c r="E53" s="7">
        <v>3096</v>
      </c>
      <c r="F53" s="7">
        <v>8</v>
      </c>
      <c r="G53" s="7">
        <f t="shared" si="2"/>
        <v>3104</v>
      </c>
      <c r="H53" s="8">
        <f t="shared" si="3"/>
        <v>9.12936200211491</v>
      </c>
      <c r="I53" s="8">
        <f t="shared" si="3"/>
        <v>-11.11111111111111</v>
      </c>
      <c r="J53" s="9">
        <f t="shared" si="3"/>
        <v>9.065354884047787</v>
      </c>
    </row>
    <row r="54" spans="1:10" ht="15">
      <c r="A54" s="10" t="s">
        <v>44</v>
      </c>
      <c r="B54" s="3">
        <v>2886</v>
      </c>
      <c r="C54" s="3">
        <v>3</v>
      </c>
      <c r="D54" s="3">
        <f t="shared" si="1"/>
        <v>2889</v>
      </c>
      <c r="E54" s="3">
        <v>3393</v>
      </c>
      <c r="F54" s="3">
        <v>0</v>
      </c>
      <c r="G54" s="3">
        <f t="shared" si="2"/>
        <v>3393</v>
      </c>
      <c r="H54" s="4">
        <f t="shared" si="3"/>
        <v>17.56756756756757</v>
      </c>
      <c r="I54" s="4">
        <f t="shared" si="3"/>
        <v>-100</v>
      </c>
      <c r="J54" s="5">
        <f t="shared" si="3"/>
        <v>17.445482866043612</v>
      </c>
    </row>
    <row r="55" spans="1:10" ht="15">
      <c r="A55" s="6" t="s">
        <v>70</v>
      </c>
      <c r="B55" s="7">
        <v>14879</v>
      </c>
      <c r="C55" s="7">
        <v>320</v>
      </c>
      <c r="D55" s="7">
        <f t="shared" si="1"/>
        <v>15199</v>
      </c>
      <c r="E55" s="7">
        <v>13200</v>
      </c>
      <c r="F55" s="7">
        <v>390</v>
      </c>
      <c r="G55" s="7">
        <f t="shared" si="2"/>
        <v>13590</v>
      </c>
      <c r="H55" s="8">
        <f t="shared" si="3"/>
        <v>-11.284360508098661</v>
      </c>
      <c r="I55" s="8">
        <f t="shared" si="3"/>
        <v>21.875</v>
      </c>
      <c r="J55" s="9">
        <f t="shared" si="3"/>
        <v>-10.58622277781433</v>
      </c>
    </row>
    <row r="56" spans="1:10" ht="15">
      <c r="A56" s="10" t="s">
        <v>45</v>
      </c>
      <c r="B56" s="3">
        <v>345</v>
      </c>
      <c r="C56" s="3">
        <v>0</v>
      </c>
      <c r="D56" s="3">
        <f t="shared" si="1"/>
        <v>345</v>
      </c>
      <c r="E56" s="3">
        <v>544</v>
      </c>
      <c r="F56" s="3">
        <v>0</v>
      </c>
      <c r="G56" s="3">
        <f t="shared" si="2"/>
        <v>544</v>
      </c>
      <c r="H56" s="4">
        <f t="shared" si="3"/>
        <v>57.68115942028985</v>
      </c>
      <c r="I56" s="4">
        <f t="shared" si="3"/>
        <v>0</v>
      </c>
      <c r="J56" s="5">
        <f t="shared" si="3"/>
        <v>57.68115942028985</v>
      </c>
    </row>
    <row r="57" spans="1:10" ht="15">
      <c r="A57" s="6" t="s">
        <v>46</v>
      </c>
      <c r="B57" s="7">
        <v>3143</v>
      </c>
      <c r="C57" s="7">
        <v>1</v>
      </c>
      <c r="D57" s="7">
        <f t="shared" si="1"/>
        <v>3144</v>
      </c>
      <c r="E57" s="7">
        <v>3049</v>
      </c>
      <c r="F57" s="7">
        <v>8</v>
      </c>
      <c r="G57" s="7">
        <f t="shared" si="2"/>
        <v>3057</v>
      </c>
      <c r="H57" s="8">
        <f t="shared" si="3"/>
        <v>-2.990773146675151</v>
      </c>
      <c r="I57" s="8">
        <f t="shared" si="3"/>
        <v>700</v>
      </c>
      <c r="J57" s="9">
        <f t="shared" si="3"/>
        <v>-2.767175572519084</v>
      </c>
    </row>
    <row r="58" spans="1:10" ht="15">
      <c r="A58" s="10" t="s">
        <v>47</v>
      </c>
      <c r="B58" s="3">
        <v>8686</v>
      </c>
      <c r="C58" s="3">
        <v>47</v>
      </c>
      <c r="D58" s="3">
        <f t="shared" si="1"/>
        <v>8733</v>
      </c>
      <c r="E58" s="3">
        <v>7908</v>
      </c>
      <c r="F58" s="3">
        <v>45</v>
      </c>
      <c r="G58" s="3">
        <f t="shared" si="2"/>
        <v>7953</v>
      </c>
      <c r="H58" s="4">
        <f t="shared" si="3"/>
        <v>-8.956942205848492</v>
      </c>
      <c r="I58" s="4">
        <f t="shared" si="3"/>
        <v>-4.25531914893617</v>
      </c>
      <c r="J58" s="5">
        <f t="shared" si="3"/>
        <v>-8.93163861216077</v>
      </c>
    </row>
    <row r="59" spans="1:10" ht="15">
      <c r="A59" s="6" t="s">
        <v>56</v>
      </c>
      <c r="B59" s="7">
        <v>339</v>
      </c>
      <c r="C59" s="7">
        <v>22</v>
      </c>
      <c r="D59" s="7">
        <f t="shared" si="1"/>
        <v>361</v>
      </c>
      <c r="E59" s="7">
        <v>526</v>
      </c>
      <c r="F59" s="7">
        <v>157</v>
      </c>
      <c r="G59" s="7">
        <f t="shared" si="2"/>
        <v>683</v>
      </c>
      <c r="H59" s="8">
        <f t="shared" si="3"/>
        <v>55.16224188790561</v>
      </c>
      <c r="I59" s="8">
        <f t="shared" si="3"/>
        <v>613.6363636363636</v>
      </c>
      <c r="J59" s="9">
        <f t="shared" si="3"/>
        <v>89.19667590027701</v>
      </c>
    </row>
    <row r="60" spans="1:10" ht="15">
      <c r="A60" s="10" t="s">
        <v>57</v>
      </c>
      <c r="B60" s="3">
        <v>150</v>
      </c>
      <c r="C60" s="3">
        <v>122</v>
      </c>
      <c r="D60" s="3">
        <f>B60+C60</f>
        <v>272</v>
      </c>
      <c r="E60" s="3">
        <v>255</v>
      </c>
      <c r="F60" s="3">
        <v>321</v>
      </c>
      <c r="G60" s="3">
        <f>E60+F60</f>
        <v>576</v>
      </c>
      <c r="H60" s="4">
        <f t="shared" si="3"/>
        <v>70</v>
      </c>
      <c r="I60" s="4">
        <f t="shared" si="3"/>
        <v>163.11475409836063</v>
      </c>
      <c r="J60" s="5">
        <f t="shared" si="3"/>
        <v>111.76470588235294</v>
      </c>
    </row>
    <row r="61" spans="1:11" ht="15">
      <c r="A61" s="11" t="s">
        <v>48</v>
      </c>
      <c r="B61" s="12">
        <f>B62-SUM(B6+B10+B20+B32+B59+B60+B5)</f>
        <v>263082</v>
      </c>
      <c r="C61" s="12">
        <f>C62-SUM(C6+C10+C20+C32+C59+C60+C5)</f>
        <v>80082</v>
      </c>
      <c r="D61" s="12">
        <f>D62-SUM(D6+D10+D20+D32+D59+D60+D5)</f>
        <v>343164</v>
      </c>
      <c r="E61" s="12">
        <f>E62-SUM(E6+E10+E20+E32+E59+E60+E5)</f>
        <v>299620</v>
      </c>
      <c r="F61" s="12">
        <f>F62-SUM(F6+F10+F20+F32+F59+F60+F5)</f>
        <v>140152</v>
      </c>
      <c r="G61" s="12">
        <f>G62-SUM(G6+G10+G20+G32+G59+G60+G5)</f>
        <v>439772</v>
      </c>
      <c r="H61" s="13">
        <f>+_xlfn.IFERROR(((E61-B61)/B61)*100,0)</f>
        <v>13.888445427661336</v>
      </c>
      <c r="I61" s="13">
        <f>+_xlfn.IFERROR(((F61-C61)/C61)*100,0)</f>
        <v>75.01061412052647</v>
      </c>
      <c r="J61" s="31">
        <f>+_xlfn.IFERROR(((G61-D61)/D61)*100,0)</f>
        <v>28.152137170565677</v>
      </c>
      <c r="K61" s="33"/>
    </row>
    <row r="62" spans="1:10" ht="15">
      <c r="A62" s="14" t="s">
        <v>49</v>
      </c>
      <c r="B62" s="15">
        <f>SUM(B4:B60)</f>
        <v>377931</v>
      </c>
      <c r="C62" s="15">
        <f>SUM(C4:C60)</f>
        <v>207525</v>
      </c>
      <c r="D62" s="15">
        <f>SUM(D4:D60)</f>
        <v>585456</v>
      </c>
      <c r="E62" s="15">
        <f>SUM(E4:E60)</f>
        <v>442152</v>
      </c>
      <c r="F62" s="15">
        <f>SUM(F4:F60)</f>
        <v>369482</v>
      </c>
      <c r="G62" s="15">
        <f>SUM(G4:G60)</f>
        <v>811634</v>
      </c>
      <c r="H62" s="16">
        <f>+_xlfn.IFERROR(((E62-B62)/B62)*100,0)</f>
        <v>16.992784397151862</v>
      </c>
      <c r="I62" s="16">
        <f>+_xlfn.IFERROR(((F62-C62)/C62)*100,0)</f>
        <v>78.04216359474762</v>
      </c>
      <c r="J62" s="17">
        <f>+_xlfn.IFERROR(((G62-D62)/D62)*100,0)</f>
        <v>38.6327922166653</v>
      </c>
    </row>
    <row r="63" spans="1:10" ht="15">
      <c r="A63" s="39" t="s">
        <v>50</v>
      </c>
      <c r="B63" s="18"/>
      <c r="C63" s="18"/>
      <c r="D63" s="40">
        <v>123244</v>
      </c>
      <c r="E63" s="18"/>
      <c r="F63" s="18"/>
      <c r="G63" s="40">
        <v>210537</v>
      </c>
      <c r="H63" s="41"/>
      <c r="I63" s="41"/>
      <c r="J63" s="42">
        <f>+_xlfn.IFERROR(((G63-D63)/D63)*100,0)</f>
        <v>70.82941157378858</v>
      </c>
    </row>
    <row r="64" spans="1:10" ht="15">
      <c r="A64" s="14" t="s">
        <v>51</v>
      </c>
      <c r="B64" s="15"/>
      <c r="C64" s="15"/>
      <c r="D64" s="15">
        <f>+D62+D63</f>
        <v>708700</v>
      </c>
      <c r="E64" s="15"/>
      <c r="F64" s="15"/>
      <c r="G64" s="15">
        <f>+G62+G63</f>
        <v>1022171</v>
      </c>
      <c r="H64" s="43"/>
      <c r="I64" s="43"/>
      <c r="J64" s="44">
        <f>+_xlfn.IFERROR(((G64-D64)/D64)*100,0)</f>
        <v>44.23183293354028</v>
      </c>
    </row>
    <row r="65" spans="1:10" ht="15">
      <c r="A65" s="54"/>
      <c r="B65" s="55"/>
      <c r="C65" s="55"/>
      <c r="D65" s="55"/>
      <c r="E65" s="55"/>
      <c r="F65" s="55"/>
      <c r="G65" s="55"/>
      <c r="H65" s="55"/>
      <c r="I65" s="55"/>
      <c r="J65" s="56"/>
    </row>
    <row r="66" spans="1:10" ht="15.75" thickBot="1">
      <c r="A66" s="57"/>
      <c r="B66" s="58"/>
      <c r="C66" s="58"/>
      <c r="D66" s="58"/>
      <c r="E66" s="58"/>
      <c r="F66" s="58"/>
      <c r="G66" s="58"/>
      <c r="H66" s="58"/>
      <c r="I66" s="58"/>
      <c r="J66" s="59"/>
    </row>
    <row r="67" spans="1:10" ht="48.75" customHeight="1">
      <c r="A67" s="60" t="s">
        <v>71</v>
      </c>
      <c r="B67" s="60"/>
      <c r="C67" s="60"/>
      <c r="D67" s="60"/>
      <c r="E67" s="60"/>
      <c r="F67" s="60"/>
      <c r="G67" s="60"/>
      <c r="H67" s="60"/>
      <c r="I67" s="60"/>
      <c r="J67" s="60"/>
    </row>
    <row r="68" ht="15">
      <c r="A68" s="36"/>
    </row>
    <row r="69" spans="8:10" ht="15">
      <c r="H69" s="35"/>
      <c r="I69" s="35"/>
      <c r="J69" s="35"/>
    </row>
    <row r="70" spans="8:10" ht="15">
      <c r="H70" s="35"/>
      <c r="I70" s="35"/>
      <c r="J70" s="35"/>
    </row>
    <row r="71" spans="8:10" ht="15">
      <c r="H71" s="35"/>
      <c r="I71" s="35"/>
      <c r="J71" s="35"/>
    </row>
    <row r="72" spans="8:10" ht="15">
      <c r="H72" s="35"/>
      <c r="I72" s="35"/>
      <c r="J72" s="35"/>
    </row>
  </sheetData>
  <sheetProtection/>
  <mergeCells count="8">
    <mergeCell ref="A65:J65"/>
    <mergeCell ref="A66:J66"/>
    <mergeCell ref="A67:J67"/>
    <mergeCell ref="A1:J1"/>
    <mergeCell ref="A2:A3"/>
    <mergeCell ref="B2:D2"/>
    <mergeCell ref="E2:G2"/>
    <mergeCell ref="H2:J2"/>
  </mergeCells>
  <conditionalFormatting sqref="B6:C7 E6:G7">
    <cfRule type="cellIs" priority="13" dxfId="0" operator="equal">
      <formula>0</formula>
    </cfRule>
  </conditionalFormatting>
  <conditionalFormatting sqref="B8:C47 E8:G47">
    <cfRule type="cellIs" priority="11" dxfId="0" operator="equal">
      <formula>0</formula>
    </cfRule>
  </conditionalFormatting>
  <conditionalFormatting sqref="D4:D5">
    <cfRule type="cellIs" priority="9" dxfId="0" operator="equal">
      <formula>0</formula>
    </cfRule>
  </conditionalFormatting>
  <conditionalFormatting sqref="H49:J60">
    <cfRule type="cellIs" priority="5" dxfId="0" operator="equal">
      <formula>0</formula>
    </cfRule>
  </conditionalFormatting>
  <conditionalFormatting sqref="D48:D60">
    <cfRule type="cellIs" priority="4" dxfId="0" operator="equal">
      <formula>0</formula>
    </cfRule>
  </conditionalFormatting>
  <conditionalFormatting sqref="E48:F48">
    <cfRule type="cellIs" priority="3" dxfId="0" operator="equal">
      <formula>0</formula>
    </cfRule>
  </conditionalFormatting>
  <conditionalFormatting sqref="G48">
    <cfRule type="cellIs" priority="2" dxfId="0" operator="equal">
      <formula>0</formula>
    </cfRule>
  </conditionalFormatting>
  <conditionalFormatting sqref="H48:J48">
    <cfRule type="cellIs" priority="1" dxfId="0" operator="equal">
      <formula>0</formula>
    </cfRule>
  </conditionalFormatting>
  <conditionalFormatting sqref="D6:D7">
    <cfRule type="cellIs" priority="8" dxfId="0" operator="equal">
      <formula>0</formula>
    </cfRule>
  </conditionalFormatting>
  <conditionalFormatting sqref="D8:D47">
    <cfRule type="cellIs" priority="7" dxfId="0" operator="equal">
      <formula>0</formula>
    </cfRule>
  </conditionalFormatting>
  <conditionalFormatting sqref="B48:C60 E49:G60">
    <cfRule type="cellIs" priority="6" dxfId="0" operator="equal">
      <formula>0</formula>
    </cfRule>
  </conditionalFormatting>
  <conditionalFormatting sqref="H4:J5">
    <cfRule type="cellIs" priority="14" dxfId="0" operator="equal">
      <formula>0</formula>
    </cfRule>
  </conditionalFormatting>
  <conditionalFormatting sqref="B4:C5 E4:G5">
    <cfRule type="cellIs" priority="15" dxfId="0" operator="equal">
      <formula>0</formula>
    </cfRule>
  </conditionalFormatting>
  <conditionalFormatting sqref="H6:J7">
    <cfRule type="cellIs" priority="12" dxfId="0" operator="equal">
      <formula>0</formula>
    </cfRule>
  </conditionalFormatting>
  <conditionalFormatting sqref="H8:J47">
    <cfRule type="cellIs" priority="10"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zoomScale="55" zoomScaleNormal="55" zoomScalePageLayoutView="0" workbookViewId="0" topLeftCell="A1">
      <selection activeCell="E4" sqref="E4:F60"/>
    </sheetView>
  </sheetViews>
  <sheetFormatPr defaultColWidth="9.140625" defaultRowHeight="15"/>
  <cols>
    <col min="1" max="1" width="34.00390625" style="0" bestFit="1" customWidth="1"/>
    <col min="2" max="10" width="14.28125" style="0" customWidth="1"/>
  </cols>
  <sheetData>
    <row r="1" spans="1:10" ht="24.75" customHeight="1">
      <c r="A1" s="61" t="s">
        <v>63</v>
      </c>
      <c r="B1" s="62"/>
      <c r="C1" s="62"/>
      <c r="D1" s="62"/>
      <c r="E1" s="62"/>
      <c r="F1" s="62"/>
      <c r="G1" s="62"/>
      <c r="H1" s="62"/>
      <c r="I1" s="62"/>
      <c r="J1" s="63"/>
    </row>
    <row r="2" spans="1:10" ht="27" customHeight="1">
      <c r="A2" s="69" t="s">
        <v>1</v>
      </c>
      <c r="B2" s="66" t="s">
        <v>76</v>
      </c>
      <c r="C2" s="66"/>
      <c r="D2" s="66"/>
      <c r="E2" s="66" t="s">
        <v>77</v>
      </c>
      <c r="F2" s="66"/>
      <c r="G2" s="66"/>
      <c r="H2" s="67" t="s">
        <v>75</v>
      </c>
      <c r="I2" s="67"/>
      <c r="J2" s="68"/>
    </row>
    <row r="3" spans="1:10" ht="15">
      <c r="A3" s="70"/>
      <c r="B3" s="1" t="s">
        <v>2</v>
      </c>
      <c r="C3" s="1" t="s">
        <v>3</v>
      </c>
      <c r="D3" s="1" t="s">
        <v>4</v>
      </c>
      <c r="E3" s="1" t="s">
        <v>2</v>
      </c>
      <c r="F3" s="1" t="s">
        <v>3</v>
      </c>
      <c r="G3" s="1" t="s">
        <v>4</v>
      </c>
      <c r="H3" s="1" t="s">
        <v>2</v>
      </c>
      <c r="I3" s="1" t="s">
        <v>3</v>
      </c>
      <c r="J3" s="2" t="s">
        <v>4</v>
      </c>
    </row>
    <row r="4" spans="1:10" ht="15">
      <c r="A4" s="10" t="s">
        <v>5</v>
      </c>
      <c r="B4" s="3">
        <v>92</v>
      </c>
      <c r="C4" s="3">
        <v>11325</v>
      </c>
      <c r="D4" s="3">
        <f>B4+C4</f>
        <v>11417</v>
      </c>
      <c r="E4" s="3">
        <v>8</v>
      </c>
      <c r="F4" s="3">
        <v>1396</v>
      </c>
      <c r="G4" s="3">
        <f>E4+F4</f>
        <v>1404</v>
      </c>
      <c r="H4" s="4">
        <f aca="true" t="shared" si="0" ref="H4:J19">+_xlfn.IFERROR(((E4-B4)/B4)*100,)</f>
        <v>-91.30434782608695</v>
      </c>
      <c r="I4" s="4">
        <f t="shared" si="0"/>
        <v>-87.67328918322296</v>
      </c>
      <c r="J4" s="52">
        <f t="shared" si="0"/>
        <v>-87.70254883069107</v>
      </c>
    </row>
    <row r="5" spans="1:10" ht="15">
      <c r="A5" s="6" t="s">
        <v>68</v>
      </c>
      <c r="B5" s="7">
        <v>36485</v>
      </c>
      <c r="C5" s="7">
        <v>92359</v>
      </c>
      <c r="D5" s="7">
        <f>B5+C5</f>
        <v>128844</v>
      </c>
      <c r="E5" s="7">
        <v>60416</v>
      </c>
      <c r="F5" s="7">
        <v>168031</v>
      </c>
      <c r="G5" s="7">
        <f>E5+F5</f>
        <v>228447</v>
      </c>
      <c r="H5" s="8">
        <f t="shared" si="0"/>
        <v>65.59133890639988</v>
      </c>
      <c r="I5" s="8">
        <f t="shared" si="0"/>
        <v>81.93245920809017</v>
      </c>
      <c r="J5" s="9">
        <f t="shared" si="0"/>
        <v>77.30511316010059</v>
      </c>
    </row>
    <row r="6" spans="1:10" ht="15">
      <c r="A6" s="10" t="s">
        <v>52</v>
      </c>
      <c r="B6" s="3">
        <v>56529</v>
      </c>
      <c r="C6" s="3">
        <v>30776</v>
      </c>
      <c r="D6" s="3">
        <f aca="true" t="shared" si="1" ref="D6:D60">B6+C6</f>
        <v>87305</v>
      </c>
      <c r="E6" s="3">
        <v>55039</v>
      </c>
      <c r="F6" s="3">
        <v>55470</v>
      </c>
      <c r="G6" s="3">
        <f aca="true" t="shared" si="2" ref="G6:G60">E6+F6</f>
        <v>110509</v>
      </c>
      <c r="H6" s="53">
        <f t="shared" si="0"/>
        <v>-2.6358152452723385</v>
      </c>
      <c r="I6" s="4">
        <f t="shared" si="0"/>
        <v>80.23784767351184</v>
      </c>
      <c r="J6" s="5">
        <f t="shared" si="0"/>
        <v>26.578088311093296</v>
      </c>
    </row>
    <row r="7" spans="1:10" ht="15">
      <c r="A7" s="6" t="s">
        <v>6</v>
      </c>
      <c r="B7" s="7">
        <v>21927</v>
      </c>
      <c r="C7" s="7">
        <v>4612</v>
      </c>
      <c r="D7" s="7">
        <f t="shared" si="1"/>
        <v>26539</v>
      </c>
      <c r="E7" s="7">
        <v>26138</v>
      </c>
      <c r="F7" s="7">
        <v>8327</v>
      </c>
      <c r="G7" s="7">
        <f t="shared" si="2"/>
        <v>34465</v>
      </c>
      <c r="H7" s="8">
        <f t="shared" si="0"/>
        <v>19.20463355680212</v>
      </c>
      <c r="I7" s="8">
        <f t="shared" si="0"/>
        <v>80.55073720728534</v>
      </c>
      <c r="J7" s="9">
        <f t="shared" si="0"/>
        <v>29.865480990240776</v>
      </c>
    </row>
    <row r="8" spans="1:10" ht="15">
      <c r="A8" s="10" t="s">
        <v>7</v>
      </c>
      <c r="B8" s="3">
        <v>19230</v>
      </c>
      <c r="C8" s="3">
        <v>5370</v>
      </c>
      <c r="D8" s="3">
        <f t="shared" si="1"/>
        <v>24600</v>
      </c>
      <c r="E8" s="3">
        <v>21514</v>
      </c>
      <c r="F8" s="3">
        <v>13361</v>
      </c>
      <c r="G8" s="3">
        <f t="shared" si="2"/>
        <v>34875</v>
      </c>
      <c r="H8" s="4">
        <f t="shared" si="0"/>
        <v>11.877275091003641</v>
      </c>
      <c r="I8" s="4">
        <f t="shared" si="0"/>
        <v>148.80819366852887</v>
      </c>
      <c r="J8" s="5">
        <f t="shared" si="0"/>
        <v>41.76829268292683</v>
      </c>
    </row>
    <row r="9" spans="1:10" ht="15">
      <c r="A9" s="6" t="s">
        <v>8</v>
      </c>
      <c r="B9" s="7">
        <v>15085</v>
      </c>
      <c r="C9" s="7">
        <v>34228</v>
      </c>
      <c r="D9" s="7">
        <f t="shared" si="1"/>
        <v>49313</v>
      </c>
      <c r="E9" s="7">
        <v>20964</v>
      </c>
      <c r="F9" s="7">
        <v>73079</v>
      </c>
      <c r="G9" s="7">
        <f t="shared" si="2"/>
        <v>94043</v>
      </c>
      <c r="H9" s="8">
        <f t="shared" si="0"/>
        <v>38.972489227709644</v>
      </c>
      <c r="I9" s="8">
        <f t="shared" si="0"/>
        <v>113.50648591796191</v>
      </c>
      <c r="J9" s="9">
        <f t="shared" si="0"/>
        <v>90.70630462555512</v>
      </c>
    </row>
    <row r="10" spans="1:10" ht="15">
      <c r="A10" s="10" t="s">
        <v>53</v>
      </c>
      <c r="B10" s="3">
        <v>1351</v>
      </c>
      <c r="C10" s="3">
        <v>735</v>
      </c>
      <c r="D10" s="3">
        <f t="shared" si="1"/>
        <v>2086</v>
      </c>
      <c r="E10" s="3">
        <v>1788</v>
      </c>
      <c r="F10" s="3">
        <v>1099</v>
      </c>
      <c r="G10" s="3">
        <f t="shared" si="2"/>
        <v>2887</v>
      </c>
      <c r="H10" s="4">
        <f t="shared" si="0"/>
        <v>32.346410066617324</v>
      </c>
      <c r="I10" s="4">
        <f t="shared" si="0"/>
        <v>49.523809523809526</v>
      </c>
      <c r="J10" s="5">
        <f t="shared" si="0"/>
        <v>38.39884947267498</v>
      </c>
    </row>
    <row r="11" spans="1:10" ht="15">
      <c r="A11" s="6" t="s">
        <v>9</v>
      </c>
      <c r="B11" s="7">
        <v>5003</v>
      </c>
      <c r="C11" s="7">
        <v>1732</v>
      </c>
      <c r="D11" s="7">
        <f t="shared" si="1"/>
        <v>6735</v>
      </c>
      <c r="E11" s="7">
        <v>5565</v>
      </c>
      <c r="F11" s="7">
        <v>8672</v>
      </c>
      <c r="G11" s="7">
        <f t="shared" si="2"/>
        <v>14237</v>
      </c>
      <c r="H11" s="8">
        <f t="shared" si="0"/>
        <v>11.233260043973615</v>
      </c>
      <c r="I11" s="8">
        <f t="shared" si="0"/>
        <v>400.69284064665123</v>
      </c>
      <c r="J11" s="9">
        <f t="shared" si="0"/>
        <v>111.38827023014106</v>
      </c>
    </row>
    <row r="12" spans="1:10" ht="15">
      <c r="A12" s="10" t="s">
        <v>10</v>
      </c>
      <c r="B12" s="3">
        <v>6461</v>
      </c>
      <c r="C12" s="3">
        <v>2757</v>
      </c>
      <c r="D12" s="3">
        <f t="shared" si="1"/>
        <v>9218</v>
      </c>
      <c r="E12" s="3">
        <v>7313</v>
      </c>
      <c r="F12" s="3">
        <v>6200</v>
      </c>
      <c r="G12" s="3">
        <f t="shared" si="2"/>
        <v>13513</v>
      </c>
      <c r="H12" s="4">
        <f t="shared" si="0"/>
        <v>13.186813186813188</v>
      </c>
      <c r="I12" s="4">
        <f t="shared" si="0"/>
        <v>124.88211824446861</v>
      </c>
      <c r="J12" s="5">
        <f t="shared" si="0"/>
        <v>46.593621175960074</v>
      </c>
    </row>
    <row r="13" spans="1:10" ht="15">
      <c r="A13" s="6" t="s">
        <v>11</v>
      </c>
      <c r="B13" s="7">
        <v>9928</v>
      </c>
      <c r="C13" s="7">
        <v>1257</v>
      </c>
      <c r="D13" s="7">
        <f t="shared" si="1"/>
        <v>11185</v>
      </c>
      <c r="E13" s="7">
        <v>12497</v>
      </c>
      <c r="F13" s="7">
        <v>3522</v>
      </c>
      <c r="G13" s="7">
        <f t="shared" si="2"/>
        <v>16019</v>
      </c>
      <c r="H13" s="8">
        <f t="shared" si="0"/>
        <v>25.876309427880738</v>
      </c>
      <c r="I13" s="8">
        <f t="shared" si="0"/>
        <v>180.1909307875895</v>
      </c>
      <c r="J13" s="9">
        <f t="shared" si="0"/>
        <v>43.2185963343764</v>
      </c>
    </row>
    <row r="14" spans="1:10" ht="15">
      <c r="A14" s="10" t="s">
        <v>12</v>
      </c>
      <c r="B14" s="3">
        <v>8359</v>
      </c>
      <c r="C14" s="3">
        <v>733</v>
      </c>
      <c r="D14" s="3">
        <f t="shared" si="1"/>
        <v>9092</v>
      </c>
      <c r="E14" s="3">
        <v>9158</v>
      </c>
      <c r="F14" s="3">
        <v>2421</v>
      </c>
      <c r="G14" s="3">
        <f t="shared" si="2"/>
        <v>11579</v>
      </c>
      <c r="H14" s="4">
        <f t="shared" si="0"/>
        <v>9.558559636320133</v>
      </c>
      <c r="I14" s="4">
        <f t="shared" si="0"/>
        <v>230.28649386084587</v>
      </c>
      <c r="J14" s="5">
        <f t="shared" si="0"/>
        <v>27.35371755389353</v>
      </c>
    </row>
    <row r="15" spans="1:10" ht="15">
      <c r="A15" s="6" t="s">
        <v>13</v>
      </c>
      <c r="B15" s="7">
        <v>2836</v>
      </c>
      <c r="C15" s="7">
        <v>15</v>
      </c>
      <c r="D15" s="7">
        <f t="shared" si="1"/>
        <v>2851</v>
      </c>
      <c r="E15" s="7">
        <v>3070</v>
      </c>
      <c r="F15" s="7">
        <v>35</v>
      </c>
      <c r="G15" s="7">
        <f t="shared" si="2"/>
        <v>3105</v>
      </c>
      <c r="H15" s="8">
        <f t="shared" si="0"/>
        <v>8.251057827926656</v>
      </c>
      <c r="I15" s="8">
        <f t="shared" si="0"/>
        <v>133.33333333333331</v>
      </c>
      <c r="J15" s="9">
        <f t="shared" si="0"/>
        <v>8.90915468256752</v>
      </c>
    </row>
    <row r="16" spans="1:10" ht="15">
      <c r="A16" s="10" t="s">
        <v>14</v>
      </c>
      <c r="B16" s="3">
        <v>5859</v>
      </c>
      <c r="C16" s="3">
        <v>424</v>
      </c>
      <c r="D16" s="3">
        <f t="shared" si="1"/>
        <v>6283</v>
      </c>
      <c r="E16" s="3">
        <v>7449</v>
      </c>
      <c r="F16" s="3">
        <v>1329</v>
      </c>
      <c r="G16" s="3">
        <f t="shared" si="2"/>
        <v>8778</v>
      </c>
      <c r="H16" s="4">
        <f t="shared" si="0"/>
        <v>27.13773681515617</v>
      </c>
      <c r="I16" s="4">
        <f t="shared" si="0"/>
        <v>213.4433962264151</v>
      </c>
      <c r="J16" s="5">
        <f t="shared" si="0"/>
        <v>39.710329460448826</v>
      </c>
    </row>
    <row r="17" spans="1:10" ht="15">
      <c r="A17" s="6" t="s">
        <v>15</v>
      </c>
      <c r="B17" s="7">
        <v>516</v>
      </c>
      <c r="C17" s="7">
        <v>0</v>
      </c>
      <c r="D17" s="7">
        <f t="shared" si="1"/>
        <v>516</v>
      </c>
      <c r="E17" s="7">
        <v>750</v>
      </c>
      <c r="F17" s="7">
        <v>1</v>
      </c>
      <c r="G17" s="7">
        <f t="shared" si="2"/>
        <v>751</v>
      </c>
      <c r="H17" s="8">
        <f t="shared" si="0"/>
        <v>45.348837209302324</v>
      </c>
      <c r="I17" s="8">
        <f t="shared" si="0"/>
        <v>0</v>
      </c>
      <c r="J17" s="9">
        <f t="shared" si="0"/>
        <v>45.542635658914726</v>
      </c>
    </row>
    <row r="18" spans="1:10" ht="15">
      <c r="A18" s="10" t="s">
        <v>16</v>
      </c>
      <c r="B18" s="3">
        <v>974</v>
      </c>
      <c r="C18" s="3">
        <v>0</v>
      </c>
      <c r="D18" s="3">
        <f t="shared" si="1"/>
        <v>974</v>
      </c>
      <c r="E18" s="3">
        <v>712</v>
      </c>
      <c r="F18" s="3">
        <v>0</v>
      </c>
      <c r="G18" s="3">
        <f t="shared" si="2"/>
        <v>712</v>
      </c>
      <c r="H18" s="4">
        <f t="shared" si="0"/>
        <v>-26.899383983572893</v>
      </c>
      <c r="I18" s="4">
        <f t="shared" si="0"/>
        <v>0</v>
      </c>
      <c r="J18" s="5">
        <f t="shared" si="0"/>
        <v>-26.899383983572893</v>
      </c>
    </row>
    <row r="19" spans="1:10" ht="15">
      <c r="A19" s="6" t="s">
        <v>17</v>
      </c>
      <c r="B19" s="7">
        <v>347</v>
      </c>
      <c r="C19" s="7">
        <v>85</v>
      </c>
      <c r="D19" s="7">
        <f t="shared" si="1"/>
        <v>432</v>
      </c>
      <c r="E19" s="7">
        <v>385</v>
      </c>
      <c r="F19" s="7">
        <v>33</v>
      </c>
      <c r="G19" s="7">
        <f t="shared" si="2"/>
        <v>418</v>
      </c>
      <c r="H19" s="8">
        <f t="shared" si="0"/>
        <v>10.951008645533141</v>
      </c>
      <c r="I19" s="8">
        <f t="shared" si="0"/>
        <v>-61.1764705882353</v>
      </c>
      <c r="J19" s="9">
        <f t="shared" si="0"/>
        <v>-3.2407407407407405</v>
      </c>
    </row>
    <row r="20" spans="1:10" ht="15">
      <c r="A20" s="10" t="s">
        <v>54</v>
      </c>
      <c r="B20" s="3">
        <v>0</v>
      </c>
      <c r="C20" s="3">
        <v>0</v>
      </c>
      <c r="D20" s="3">
        <f t="shared" si="1"/>
        <v>0</v>
      </c>
      <c r="E20" s="3">
        <v>0</v>
      </c>
      <c r="F20" s="3">
        <v>0</v>
      </c>
      <c r="G20" s="3">
        <f t="shared" si="2"/>
        <v>0</v>
      </c>
      <c r="H20" s="4">
        <f aca="true" t="shared" si="3" ref="H20:J60">+_xlfn.IFERROR(((E20-B20)/B20)*100,)</f>
        <v>0</v>
      </c>
      <c r="I20" s="4">
        <f t="shared" si="3"/>
        <v>0</v>
      </c>
      <c r="J20" s="5">
        <f t="shared" si="3"/>
        <v>0</v>
      </c>
    </row>
    <row r="21" spans="1:10" ht="15">
      <c r="A21" s="6" t="s">
        <v>18</v>
      </c>
      <c r="B21" s="7">
        <v>886</v>
      </c>
      <c r="C21" s="7">
        <v>12</v>
      </c>
      <c r="D21" s="7">
        <f t="shared" si="1"/>
        <v>898</v>
      </c>
      <c r="E21" s="7">
        <v>1085</v>
      </c>
      <c r="F21" s="7">
        <v>53</v>
      </c>
      <c r="G21" s="7">
        <f t="shared" si="2"/>
        <v>1138</v>
      </c>
      <c r="H21" s="8">
        <f t="shared" si="3"/>
        <v>22.460496613995485</v>
      </c>
      <c r="I21" s="8">
        <f t="shared" si="3"/>
        <v>341.66666666666663</v>
      </c>
      <c r="J21" s="9">
        <f t="shared" si="3"/>
        <v>26.7260579064588</v>
      </c>
    </row>
    <row r="22" spans="1:10" ht="15">
      <c r="A22" s="10" t="s">
        <v>19</v>
      </c>
      <c r="B22" s="3">
        <v>0</v>
      </c>
      <c r="C22" s="3">
        <v>0</v>
      </c>
      <c r="D22" s="3">
        <f t="shared" si="1"/>
        <v>0</v>
      </c>
      <c r="E22" s="3">
        <v>0</v>
      </c>
      <c r="F22" s="3">
        <v>0</v>
      </c>
      <c r="G22" s="3">
        <f t="shared" si="2"/>
        <v>0</v>
      </c>
      <c r="H22" s="4">
        <f t="shared" si="3"/>
        <v>0</v>
      </c>
      <c r="I22" s="4">
        <f t="shared" si="3"/>
        <v>0</v>
      </c>
      <c r="J22" s="5">
        <f t="shared" si="3"/>
        <v>0</v>
      </c>
    </row>
    <row r="23" spans="1:10" ht="15">
      <c r="A23" s="6" t="s">
        <v>20</v>
      </c>
      <c r="B23" s="7">
        <v>1994</v>
      </c>
      <c r="C23" s="7">
        <v>0</v>
      </c>
      <c r="D23" s="7">
        <f t="shared" si="1"/>
        <v>1994</v>
      </c>
      <c r="E23" s="7">
        <v>1496</v>
      </c>
      <c r="F23" s="7">
        <v>2</v>
      </c>
      <c r="G23" s="7">
        <f t="shared" si="2"/>
        <v>1498</v>
      </c>
      <c r="H23" s="8">
        <f t="shared" si="3"/>
        <v>-24.974924774322968</v>
      </c>
      <c r="I23" s="8">
        <f t="shared" si="3"/>
        <v>0</v>
      </c>
      <c r="J23" s="9">
        <f t="shared" si="3"/>
        <v>-24.874623871614844</v>
      </c>
    </row>
    <row r="24" spans="1:10" ht="15">
      <c r="A24" s="10" t="s">
        <v>21</v>
      </c>
      <c r="B24" s="3">
        <v>653</v>
      </c>
      <c r="C24" s="3">
        <v>0</v>
      </c>
      <c r="D24" s="3">
        <f t="shared" si="1"/>
        <v>653</v>
      </c>
      <c r="E24" s="3">
        <v>562</v>
      </c>
      <c r="F24" s="3">
        <v>0</v>
      </c>
      <c r="G24" s="3">
        <f t="shared" si="2"/>
        <v>562</v>
      </c>
      <c r="H24" s="4">
        <f t="shared" si="3"/>
        <v>-13.935681470137826</v>
      </c>
      <c r="I24" s="4">
        <f t="shared" si="3"/>
        <v>0</v>
      </c>
      <c r="J24" s="5">
        <f t="shared" si="3"/>
        <v>-13.935681470137826</v>
      </c>
    </row>
    <row r="25" spans="1:10" ht="15">
      <c r="A25" s="6" t="s">
        <v>22</v>
      </c>
      <c r="B25" s="7">
        <v>185</v>
      </c>
      <c r="C25" s="7">
        <v>2</v>
      </c>
      <c r="D25" s="7">
        <f t="shared" si="1"/>
        <v>187</v>
      </c>
      <c r="E25" s="7">
        <v>364</v>
      </c>
      <c r="F25" s="7">
        <v>52</v>
      </c>
      <c r="G25" s="7">
        <f t="shared" si="2"/>
        <v>416</v>
      </c>
      <c r="H25" s="8">
        <f t="shared" si="3"/>
        <v>96.75675675675676</v>
      </c>
      <c r="I25" s="8">
        <f t="shared" si="3"/>
        <v>2500</v>
      </c>
      <c r="J25" s="9">
        <f t="shared" si="3"/>
        <v>122.45989304812835</v>
      </c>
    </row>
    <row r="26" spans="1:10" ht="15">
      <c r="A26" s="10" t="s">
        <v>23</v>
      </c>
      <c r="B26" s="3">
        <v>257</v>
      </c>
      <c r="C26" s="3">
        <v>0</v>
      </c>
      <c r="D26" s="3">
        <f t="shared" si="1"/>
        <v>257</v>
      </c>
      <c r="E26" s="3">
        <v>526</v>
      </c>
      <c r="F26" s="3">
        <v>1</v>
      </c>
      <c r="G26" s="3">
        <f t="shared" si="2"/>
        <v>527</v>
      </c>
      <c r="H26" s="4">
        <f t="shared" si="3"/>
        <v>104.66926070038912</v>
      </c>
      <c r="I26" s="4">
        <f t="shared" si="3"/>
        <v>0</v>
      </c>
      <c r="J26" s="5">
        <f t="shared" si="3"/>
        <v>105.05836575875487</v>
      </c>
    </row>
    <row r="27" spans="1:10" ht="15">
      <c r="A27" s="6" t="s">
        <v>24</v>
      </c>
      <c r="B27" s="7">
        <v>0</v>
      </c>
      <c r="C27" s="7">
        <v>0</v>
      </c>
      <c r="D27" s="7">
        <f t="shared" si="1"/>
        <v>0</v>
      </c>
      <c r="E27" s="7">
        <v>0</v>
      </c>
      <c r="F27" s="7">
        <v>0</v>
      </c>
      <c r="G27" s="7">
        <f t="shared" si="2"/>
        <v>0</v>
      </c>
      <c r="H27" s="8">
        <f t="shared" si="3"/>
        <v>0</v>
      </c>
      <c r="I27" s="8">
        <f t="shared" si="3"/>
        <v>0</v>
      </c>
      <c r="J27" s="9">
        <f t="shared" si="3"/>
        <v>0</v>
      </c>
    </row>
    <row r="28" spans="1:10" ht="15">
      <c r="A28" s="10" t="s">
        <v>25</v>
      </c>
      <c r="B28" s="3">
        <v>1163</v>
      </c>
      <c r="C28" s="3">
        <v>82</v>
      </c>
      <c r="D28" s="3">
        <f t="shared" si="1"/>
        <v>1245</v>
      </c>
      <c r="E28" s="3">
        <v>1680</v>
      </c>
      <c r="F28" s="3">
        <v>182</v>
      </c>
      <c r="G28" s="3">
        <f t="shared" si="2"/>
        <v>1862</v>
      </c>
      <c r="H28" s="4">
        <f t="shared" si="3"/>
        <v>44.45399828030954</v>
      </c>
      <c r="I28" s="4">
        <f t="shared" si="3"/>
        <v>121.95121951219512</v>
      </c>
      <c r="J28" s="5">
        <f t="shared" si="3"/>
        <v>49.558232931726906</v>
      </c>
    </row>
    <row r="29" spans="1:10" ht="15">
      <c r="A29" s="6" t="s">
        <v>26</v>
      </c>
      <c r="B29" s="7">
        <v>4107</v>
      </c>
      <c r="C29" s="7">
        <v>131</v>
      </c>
      <c r="D29" s="7">
        <f t="shared" si="1"/>
        <v>4238</v>
      </c>
      <c r="E29" s="7">
        <v>5270</v>
      </c>
      <c r="F29" s="7">
        <v>458</v>
      </c>
      <c r="G29" s="7">
        <f t="shared" si="2"/>
        <v>5728</v>
      </c>
      <c r="H29" s="8">
        <f t="shared" si="3"/>
        <v>28.317506695885076</v>
      </c>
      <c r="I29" s="8">
        <f t="shared" si="3"/>
        <v>249.618320610687</v>
      </c>
      <c r="J29" s="9">
        <f t="shared" si="3"/>
        <v>35.15809344030203</v>
      </c>
    </row>
    <row r="30" spans="1:10" ht="15">
      <c r="A30" s="10" t="s">
        <v>27</v>
      </c>
      <c r="B30" s="3">
        <v>2222</v>
      </c>
      <c r="C30" s="3">
        <v>163</v>
      </c>
      <c r="D30" s="3">
        <f t="shared" si="1"/>
        <v>2385</v>
      </c>
      <c r="E30" s="3">
        <v>2063</v>
      </c>
      <c r="F30" s="3">
        <v>215</v>
      </c>
      <c r="G30" s="3">
        <f t="shared" si="2"/>
        <v>2278</v>
      </c>
      <c r="H30" s="4">
        <f t="shared" si="3"/>
        <v>-7.155715571557156</v>
      </c>
      <c r="I30" s="4">
        <f t="shared" si="3"/>
        <v>31.901840490797547</v>
      </c>
      <c r="J30" s="5">
        <f t="shared" si="3"/>
        <v>-4.486373165618448</v>
      </c>
    </row>
    <row r="31" spans="1:10" ht="15">
      <c r="A31" s="6" t="s">
        <v>73</v>
      </c>
      <c r="B31" s="7">
        <v>1066</v>
      </c>
      <c r="C31" s="7">
        <v>44</v>
      </c>
      <c r="D31" s="7">
        <f t="shared" si="1"/>
        <v>1110</v>
      </c>
      <c r="E31" s="7">
        <v>1216</v>
      </c>
      <c r="F31" s="7">
        <v>61</v>
      </c>
      <c r="G31" s="7">
        <f t="shared" si="2"/>
        <v>1277</v>
      </c>
      <c r="H31" s="8">
        <f t="shared" si="3"/>
        <v>14.071294559099437</v>
      </c>
      <c r="I31" s="8">
        <f t="shared" si="3"/>
        <v>38.63636363636363</v>
      </c>
      <c r="J31" s="9">
        <f t="shared" si="3"/>
        <v>15.045045045045043</v>
      </c>
    </row>
    <row r="32" spans="1:10" ht="15">
      <c r="A32" s="10" t="s">
        <v>55</v>
      </c>
      <c r="B32" s="3">
        <v>2</v>
      </c>
      <c r="C32" s="3">
        <v>373</v>
      </c>
      <c r="D32" s="3">
        <f t="shared" si="1"/>
        <v>375</v>
      </c>
      <c r="E32" s="3">
        <v>0</v>
      </c>
      <c r="F32" s="3">
        <v>435</v>
      </c>
      <c r="G32" s="3">
        <f t="shared" si="2"/>
        <v>435</v>
      </c>
      <c r="H32" s="4">
        <f t="shared" si="3"/>
        <v>-100</v>
      </c>
      <c r="I32" s="4">
        <f t="shared" si="3"/>
        <v>16.621983914209114</v>
      </c>
      <c r="J32" s="5">
        <f t="shared" si="3"/>
        <v>16</v>
      </c>
    </row>
    <row r="33" spans="1:10" ht="15">
      <c r="A33" s="6" t="s">
        <v>67</v>
      </c>
      <c r="B33" s="7">
        <v>473</v>
      </c>
      <c r="C33" s="7">
        <v>0</v>
      </c>
      <c r="D33" s="7">
        <f t="shared" si="1"/>
        <v>473</v>
      </c>
      <c r="E33" s="7">
        <v>470</v>
      </c>
      <c r="F33" s="7">
        <v>0</v>
      </c>
      <c r="G33" s="7">
        <f t="shared" si="2"/>
        <v>470</v>
      </c>
      <c r="H33" s="8">
        <f t="shared" si="3"/>
        <v>-0.6342494714587738</v>
      </c>
      <c r="I33" s="8">
        <f t="shared" si="3"/>
        <v>0</v>
      </c>
      <c r="J33" s="9">
        <f t="shared" si="3"/>
        <v>-0.6342494714587738</v>
      </c>
    </row>
    <row r="34" spans="1:10" ht="15">
      <c r="A34" s="10" t="s">
        <v>28</v>
      </c>
      <c r="B34" s="3">
        <v>2996</v>
      </c>
      <c r="C34" s="3">
        <v>82</v>
      </c>
      <c r="D34" s="3">
        <f t="shared" si="1"/>
        <v>3078</v>
      </c>
      <c r="E34" s="3">
        <v>3862</v>
      </c>
      <c r="F34" s="3">
        <v>661</v>
      </c>
      <c r="G34" s="3">
        <f t="shared" si="2"/>
        <v>4523</v>
      </c>
      <c r="H34" s="4">
        <f t="shared" si="3"/>
        <v>28.905206942590123</v>
      </c>
      <c r="I34" s="4">
        <f t="shared" si="3"/>
        <v>706.0975609756097</v>
      </c>
      <c r="J34" s="5">
        <f t="shared" si="3"/>
        <v>46.94606887589344</v>
      </c>
    </row>
    <row r="35" spans="1:10" ht="15">
      <c r="A35" s="6" t="s">
        <v>66</v>
      </c>
      <c r="B35" s="7">
        <v>656</v>
      </c>
      <c r="C35" s="7">
        <v>0</v>
      </c>
      <c r="D35" s="7">
        <f t="shared" si="1"/>
        <v>656</v>
      </c>
      <c r="E35" s="7">
        <v>756</v>
      </c>
      <c r="F35" s="7">
        <v>8</v>
      </c>
      <c r="G35" s="7">
        <f t="shared" si="2"/>
        <v>764</v>
      </c>
      <c r="H35" s="8">
        <f t="shared" si="3"/>
        <v>15.24390243902439</v>
      </c>
      <c r="I35" s="8">
        <f t="shared" si="3"/>
        <v>0</v>
      </c>
      <c r="J35" s="9">
        <f t="shared" si="3"/>
        <v>16.463414634146343</v>
      </c>
    </row>
    <row r="36" spans="1:10" ht="15">
      <c r="A36" s="10" t="s">
        <v>29</v>
      </c>
      <c r="B36" s="3">
        <v>179</v>
      </c>
      <c r="C36" s="3">
        <v>10</v>
      </c>
      <c r="D36" s="3">
        <f t="shared" si="1"/>
        <v>189</v>
      </c>
      <c r="E36" s="3">
        <v>227</v>
      </c>
      <c r="F36" s="3">
        <v>67</v>
      </c>
      <c r="G36" s="3">
        <f t="shared" si="2"/>
        <v>294</v>
      </c>
      <c r="H36" s="4">
        <f t="shared" si="3"/>
        <v>26.81564245810056</v>
      </c>
      <c r="I36" s="4">
        <f t="shared" si="3"/>
        <v>570</v>
      </c>
      <c r="J36" s="5">
        <f t="shared" si="3"/>
        <v>55.55555555555556</v>
      </c>
    </row>
    <row r="37" spans="1:10" ht="15">
      <c r="A37" s="6" t="s">
        <v>30</v>
      </c>
      <c r="B37" s="7">
        <v>713</v>
      </c>
      <c r="C37" s="7">
        <v>0</v>
      </c>
      <c r="D37" s="7">
        <f t="shared" si="1"/>
        <v>713</v>
      </c>
      <c r="E37" s="7">
        <v>757</v>
      </c>
      <c r="F37" s="7">
        <v>0</v>
      </c>
      <c r="G37" s="7">
        <f t="shared" si="2"/>
        <v>757</v>
      </c>
      <c r="H37" s="8">
        <f t="shared" si="3"/>
        <v>6.171107994389901</v>
      </c>
      <c r="I37" s="8">
        <f t="shared" si="3"/>
        <v>0</v>
      </c>
      <c r="J37" s="9">
        <f t="shared" si="3"/>
        <v>6.171107994389901</v>
      </c>
    </row>
    <row r="38" spans="1:10" ht="15">
      <c r="A38" s="10" t="s">
        <v>31</v>
      </c>
      <c r="B38" s="3">
        <v>1633</v>
      </c>
      <c r="C38" s="3">
        <v>0</v>
      </c>
      <c r="D38" s="3">
        <f t="shared" si="1"/>
        <v>1633</v>
      </c>
      <c r="E38" s="3">
        <v>1773</v>
      </c>
      <c r="F38" s="3">
        <v>0</v>
      </c>
      <c r="G38" s="3">
        <f t="shared" si="2"/>
        <v>1773</v>
      </c>
      <c r="H38" s="4">
        <f t="shared" si="3"/>
        <v>8.573178199632578</v>
      </c>
      <c r="I38" s="4">
        <f t="shared" si="3"/>
        <v>0</v>
      </c>
      <c r="J38" s="5">
        <f t="shared" si="3"/>
        <v>8.573178199632578</v>
      </c>
    </row>
    <row r="39" spans="1:10" ht="15">
      <c r="A39" s="6" t="s">
        <v>32</v>
      </c>
      <c r="B39" s="7">
        <v>131</v>
      </c>
      <c r="C39" s="7">
        <v>2</v>
      </c>
      <c r="D39" s="7">
        <f t="shared" si="1"/>
        <v>133</v>
      </c>
      <c r="E39" s="7">
        <v>290</v>
      </c>
      <c r="F39" s="7">
        <v>0</v>
      </c>
      <c r="G39" s="7">
        <f t="shared" si="2"/>
        <v>290</v>
      </c>
      <c r="H39" s="8">
        <f t="shared" si="3"/>
        <v>121.3740458015267</v>
      </c>
      <c r="I39" s="8">
        <f t="shared" si="3"/>
        <v>-100</v>
      </c>
      <c r="J39" s="9">
        <f t="shared" si="3"/>
        <v>118.04511278195488</v>
      </c>
    </row>
    <row r="40" spans="1:10" ht="15">
      <c r="A40" s="10" t="s">
        <v>33</v>
      </c>
      <c r="B40" s="3">
        <v>4762</v>
      </c>
      <c r="C40" s="3">
        <v>1371</v>
      </c>
      <c r="D40" s="3">
        <f t="shared" si="1"/>
        <v>6133</v>
      </c>
      <c r="E40" s="3">
        <v>6602</v>
      </c>
      <c r="F40" s="3">
        <v>2324</v>
      </c>
      <c r="G40" s="3">
        <f t="shared" si="2"/>
        <v>8926</v>
      </c>
      <c r="H40" s="4">
        <f t="shared" si="3"/>
        <v>38.63922721545569</v>
      </c>
      <c r="I40" s="4">
        <f t="shared" si="3"/>
        <v>69.51130561633843</v>
      </c>
      <c r="J40" s="5">
        <f t="shared" si="3"/>
        <v>45.54051850644057</v>
      </c>
    </row>
    <row r="41" spans="1:10" ht="15">
      <c r="A41" s="6" t="s">
        <v>34</v>
      </c>
      <c r="B41" s="7">
        <v>18</v>
      </c>
      <c r="C41" s="7">
        <v>0</v>
      </c>
      <c r="D41" s="7">
        <f t="shared" si="1"/>
        <v>18</v>
      </c>
      <c r="E41" s="7">
        <v>0</v>
      </c>
      <c r="F41" s="7">
        <v>9</v>
      </c>
      <c r="G41" s="7">
        <f t="shared" si="2"/>
        <v>9</v>
      </c>
      <c r="H41" s="8">
        <f t="shared" si="3"/>
        <v>-100</v>
      </c>
      <c r="I41" s="8">
        <f t="shared" si="3"/>
        <v>0</v>
      </c>
      <c r="J41" s="9">
        <f t="shared" si="3"/>
        <v>-50</v>
      </c>
    </row>
    <row r="42" spans="1:10" ht="15">
      <c r="A42" s="10" t="s">
        <v>35</v>
      </c>
      <c r="B42" s="3">
        <v>2271</v>
      </c>
      <c r="C42" s="3">
        <v>401</v>
      </c>
      <c r="D42" s="3">
        <f t="shared" si="1"/>
        <v>2672</v>
      </c>
      <c r="E42" s="3">
        <v>2921</v>
      </c>
      <c r="F42" s="3">
        <v>681</v>
      </c>
      <c r="G42" s="3">
        <f t="shared" si="2"/>
        <v>3602</v>
      </c>
      <c r="H42" s="4">
        <f t="shared" si="3"/>
        <v>28.621752531924262</v>
      </c>
      <c r="I42" s="4">
        <f t="shared" si="3"/>
        <v>69.82543640897757</v>
      </c>
      <c r="J42" s="5">
        <f t="shared" si="3"/>
        <v>34.80538922155689</v>
      </c>
    </row>
    <row r="43" spans="1:10" ht="15">
      <c r="A43" s="6" t="s">
        <v>36</v>
      </c>
      <c r="B43" s="7">
        <v>2193</v>
      </c>
      <c r="C43" s="7">
        <v>34</v>
      </c>
      <c r="D43" s="7">
        <f t="shared" si="1"/>
        <v>2227</v>
      </c>
      <c r="E43" s="7">
        <v>2480</v>
      </c>
      <c r="F43" s="7">
        <v>55</v>
      </c>
      <c r="G43" s="7">
        <f t="shared" si="2"/>
        <v>2535</v>
      </c>
      <c r="H43" s="38">
        <f t="shared" si="3"/>
        <v>13.087095303237575</v>
      </c>
      <c r="I43" s="8">
        <f t="shared" si="3"/>
        <v>61.76470588235294</v>
      </c>
      <c r="J43" s="9">
        <f t="shared" si="3"/>
        <v>13.830264930399641</v>
      </c>
    </row>
    <row r="44" spans="1:10" ht="15">
      <c r="A44" s="10" t="s">
        <v>37</v>
      </c>
      <c r="B44" s="3">
        <v>2267</v>
      </c>
      <c r="C44" s="3">
        <v>0</v>
      </c>
      <c r="D44" s="3">
        <f t="shared" si="1"/>
        <v>2267</v>
      </c>
      <c r="E44" s="3">
        <v>2253</v>
      </c>
      <c r="F44" s="3">
        <v>9</v>
      </c>
      <c r="G44" s="3">
        <f t="shared" si="2"/>
        <v>2262</v>
      </c>
      <c r="H44" s="4">
        <f t="shared" si="3"/>
        <v>-0.6175562417291575</v>
      </c>
      <c r="I44" s="4">
        <f t="shared" si="3"/>
        <v>0</v>
      </c>
      <c r="J44" s="5">
        <f t="shared" si="3"/>
        <v>-0.22055580061755625</v>
      </c>
    </row>
    <row r="45" spans="1:10" ht="15">
      <c r="A45" s="6" t="s">
        <v>69</v>
      </c>
      <c r="B45" s="7">
        <v>1338</v>
      </c>
      <c r="C45" s="7">
        <v>0</v>
      </c>
      <c r="D45" s="7">
        <f t="shared" si="1"/>
        <v>1338</v>
      </c>
      <c r="E45" s="7">
        <v>1257</v>
      </c>
      <c r="F45" s="7">
        <v>3</v>
      </c>
      <c r="G45" s="7">
        <f t="shared" si="2"/>
        <v>1260</v>
      </c>
      <c r="H45" s="8">
        <f t="shared" si="3"/>
        <v>-6.053811659192825</v>
      </c>
      <c r="I45" s="8">
        <f t="shared" si="3"/>
        <v>0</v>
      </c>
      <c r="J45" s="9">
        <f t="shared" si="3"/>
        <v>-5.829596412556054</v>
      </c>
    </row>
    <row r="46" spans="1:10" ht="15">
      <c r="A46" s="10" t="s">
        <v>38</v>
      </c>
      <c r="B46" s="3">
        <v>844</v>
      </c>
      <c r="C46" s="3">
        <v>52</v>
      </c>
      <c r="D46" s="3">
        <f t="shared" si="1"/>
        <v>896</v>
      </c>
      <c r="E46" s="3">
        <v>1508</v>
      </c>
      <c r="F46" s="3">
        <v>80</v>
      </c>
      <c r="G46" s="3">
        <f t="shared" si="2"/>
        <v>1588</v>
      </c>
      <c r="H46" s="4">
        <f t="shared" si="3"/>
        <v>78.67298578199052</v>
      </c>
      <c r="I46" s="4">
        <f t="shared" si="3"/>
        <v>53.84615384615385</v>
      </c>
      <c r="J46" s="5">
        <f t="shared" si="3"/>
        <v>77.23214285714286</v>
      </c>
    </row>
    <row r="47" spans="1:10" ht="15">
      <c r="A47" s="6" t="s">
        <v>39</v>
      </c>
      <c r="B47" s="7">
        <v>2375</v>
      </c>
      <c r="C47" s="7">
        <v>0</v>
      </c>
      <c r="D47" s="7">
        <f t="shared" si="1"/>
        <v>2375</v>
      </c>
      <c r="E47" s="7">
        <v>3089</v>
      </c>
      <c r="F47" s="7">
        <v>65</v>
      </c>
      <c r="G47" s="7">
        <f t="shared" si="2"/>
        <v>3154</v>
      </c>
      <c r="H47" s="8">
        <f t="shared" si="3"/>
        <v>30.063157894736843</v>
      </c>
      <c r="I47" s="8">
        <f t="shared" si="3"/>
        <v>0</v>
      </c>
      <c r="J47" s="9">
        <f t="shared" si="3"/>
        <v>32.800000000000004</v>
      </c>
    </row>
    <row r="48" spans="1:10" ht="15">
      <c r="A48" s="10" t="s">
        <v>74</v>
      </c>
      <c r="B48" s="3">
        <v>0</v>
      </c>
      <c r="C48" s="3">
        <v>0</v>
      </c>
      <c r="D48" s="3">
        <f t="shared" si="1"/>
        <v>0</v>
      </c>
      <c r="E48" s="3">
        <v>1065</v>
      </c>
      <c r="F48" s="3">
        <v>2</v>
      </c>
      <c r="G48" s="3">
        <f t="shared" si="2"/>
        <v>1067</v>
      </c>
      <c r="H48" s="4">
        <f t="shared" si="3"/>
        <v>0</v>
      </c>
      <c r="I48" s="4">
        <f t="shared" si="3"/>
        <v>0</v>
      </c>
      <c r="J48" s="5">
        <f t="shared" si="3"/>
        <v>0</v>
      </c>
    </row>
    <row r="49" spans="1:10" ht="15">
      <c r="A49" s="6" t="s">
        <v>40</v>
      </c>
      <c r="B49" s="7">
        <v>3409</v>
      </c>
      <c r="C49" s="7">
        <v>463</v>
      </c>
      <c r="D49" s="7">
        <f t="shared" si="1"/>
        <v>3872</v>
      </c>
      <c r="E49" s="7">
        <v>4082</v>
      </c>
      <c r="F49" s="7">
        <v>799</v>
      </c>
      <c r="G49" s="7">
        <f t="shared" si="2"/>
        <v>4881</v>
      </c>
      <c r="H49" s="8">
        <f t="shared" si="3"/>
        <v>19.741859782927545</v>
      </c>
      <c r="I49" s="8">
        <f t="shared" si="3"/>
        <v>72.57019438444925</v>
      </c>
      <c r="J49" s="9">
        <f t="shared" si="3"/>
        <v>26.058884297520663</v>
      </c>
    </row>
    <row r="50" spans="1:10" ht="15">
      <c r="A50" s="10" t="s">
        <v>41</v>
      </c>
      <c r="B50" s="3">
        <v>229</v>
      </c>
      <c r="C50" s="3">
        <v>0</v>
      </c>
      <c r="D50" s="3">
        <f t="shared" si="1"/>
        <v>229</v>
      </c>
      <c r="E50" s="3">
        <v>228</v>
      </c>
      <c r="F50" s="3">
        <v>0</v>
      </c>
      <c r="G50" s="3">
        <f t="shared" si="2"/>
        <v>228</v>
      </c>
      <c r="H50" s="4">
        <f t="shared" si="3"/>
        <v>-0.43668122270742354</v>
      </c>
      <c r="I50" s="4">
        <f t="shared" si="3"/>
        <v>0</v>
      </c>
      <c r="J50" s="5">
        <f t="shared" si="3"/>
        <v>-0.43668122270742354</v>
      </c>
    </row>
    <row r="51" spans="1:10" ht="15">
      <c r="A51" s="6" t="s">
        <v>42</v>
      </c>
      <c r="B51" s="7">
        <v>278</v>
      </c>
      <c r="C51" s="7">
        <v>0</v>
      </c>
      <c r="D51" s="7">
        <f t="shared" si="1"/>
        <v>278</v>
      </c>
      <c r="E51" s="7">
        <v>346</v>
      </c>
      <c r="F51" s="7">
        <v>0</v>
      </c>
      <c r="G51" s="7">
        <f t="shared" si="2"/>
        <v>346</v>
      </c>
      <c r="H51" s="8">
        <f t="shared" si="3"/>
        <v>24.46043165467626</v>
      </c>
      <c r="I51" s="8">
        <f t="shared" si="3"/>
        <v>0</v>
      </c>
      <c r="J51" s="9">
        <f t="shared" si="3"/>
        <v>24.46043165467626</v>
      </c>
    </row>
    <row r="52" spans="1:10" ht="15">
      <c r="A52" s="10" t="s">
        <v>43</v>
      </c>
      <c r="B52" s="3">
        <v>1522</v>
      </c>
      <c r="C52" s="3">
        <v>20</v>
      </c>
      <c r="D52" s="3">
        <f t="shared" si="1"/>
        <v>1542</v>
      </c>
      <c r="E52" s="3">
        <v>1497</v>
      </c>
      <c r="F52" s="3">
        <v>2</v>
      </c>
      <c r="G52" s="3">
        <f t="shared" si="2"/>
        <v>1499</v>
      </c>
      <c r="H52" s="4">
        <f t="shared" si="3"/>
        <v>-1.64257555847569</v>
      </c>
      <c r="I52" s="4">
        <f t="shared" si="3"/>
        <v>-90</v>
      </c>
      <c r="J52" s="5">
        <f t="shared" si="3"/>
        <v>-2.7885862516212714</v>
      </c>
    </row>
    <row r="53" spans="1:10" ht="15">
      <c r="A53" s="6" t="s">
        <v>72</v>
      </c>
      <c r="B53" s="7">
        <v>2110</v>
      </c>
      <c r="C53" s="7">
        <v>1</v>
      </c>
      <c r="D53" s="7">
        <f t="shared" si="1"/>
        <v>2111</v>
      </c>
      <c r="E53" s="7">
        <v>2354</v>
      </c>
      <c r="F53" s="7">
        <v>8</v>
      </c>
      <c r="G53" s="7">
        <f t="shared" si="2"/>
        <v>2362</v>
      </c>
      <c r="H53" s="8">
        <f t="shared" si="3"/>
        <v>11.563981042654028</v>
      </c>
      <c r="I53" s="8">
        <f t="shared" si="3"/>
        <v>700</v>
      </c>
      <c r="J53" s="9">
        <f t="shared" si="3"/>
        <v>11.890099478919943</v>
      </c>
    </row>
    <row r="54" spans="1:10" ht="15">
      <c r="A54" s="10" t="s">
        <v>44</v>
      </c>
      <c r="B54" s="3">
        <v>1204</v>
      </c>
      <c r="C54" s="3">
        <v>0</v>
      </c>
      <c r="D54" s="3">
        <f t="shared" si="1"/>
        <v>1204</v>
      </c>
      <c r="E54" s="3">
        <v>1084</v>
      </c>
      <c r="F54" s="3">
        <v>0</v>
      </c>
      <c r="G54" s="3">
        <f t="shared" si="2"/>
        <v>1084</v>
      </c>
      <c r="H54" s="4">
        <f t="shared" si="3"/>
        <v>-9.966777408637874</v>
      </c>
      <c r="I54" s="4">
        <f t="shared" si="3"/>
        <v>0</v>
      </c>
      <c r="J54" s="5">
        <f t="shared" si="3"/>
        <v>-9.966777408637874</v>
      </c>
    </row>
    <row r="55" spans="1:10" ht="15">
      <c r="A55" s="6" t="s">
        <v>70</v>
      </c>
      <c r="B55" s="7">
        <v>16</v>
      </c>
      <c r="C55" s="7">
        <v>54</v>
      </c>
      <c r="D55" s="7">
        <f t="shared" si="1"/>
        <v>70</v>
      </c>
      <c r="E55" s="7">
        <v>202</v>
      </c>
      <c r="F55" s="7">
        <v>97</v>
      </c>
      <c r="G55" s="7">
        <f t="shared" si="2"/>
        <v>299</v>
      </c>
      <c r="H55" s="8">
        <f t="shared" si="3"/>
        <v>1162.5</v>
      </c>
      <c r="I55" s="8">
        <f t="shared" si="3"/>
        <v>79.62962962962963</v>
      </c>
      <c r="J55" s="9">
        <f t="shared" si="3"/>
        <v>327.1428571428571</v>
      </c>
    </row>
    <row r="56" spans="1:10" ht="15">
      <c r="A56" s="10" t="s">
        <v>45</v>
      </c>
      <c r="B56" s="3">
        <v>0</v>
      </c>
      <c r="C56" s="3">
        <v>0</v>
      </c>
      <c r="D56" s="3">
        <f t="shared" si="1"/>
        <v>0</v>
      </c>
      <c r="E56" s="3">
        <v>252</v>
      </c>
      <c r="F56" s="3">
        <v>0</v>
      </c>
      <c r="G56" s="3">
        <f t="shared" si="2"/>
        <v>252</v>
      </c>
      <c r="H56" s="4">
        <f t="shared" si="3"/>
        <v>0</v>
      </c>
      <c r="I56" s="4">
        <f t="shared" si="3"/>
        <v>0</v>
      </c>
      <c r="J56" s="5">
        <f t="shared" si="3"/>
        <v>0</v>
      </c>
    </row>
    <row r="57" spans="1:10" ht="15">
      <c r="A57" s="6" t="s">
        <v>46</v>
      </c>
      <c r="B57" s="7">
        <v>0</v>
      </c>
      <c r="C57" s="7">
        <v>0</v>
      </c>
      <c r="D57" s="7">
        <f t="shared" si="1"/>
        <v>0</v>
      </c>
      <c r="E57" s="7">
        <v>0</v>
      </c>
      <c r="F57" s="7">
        <v>0</v>
      </c>
      <c r="G57" s="7">
        <f t="shared" si="2"/>
        <v>0</v>
      </c>
      <c r="H57" s="38">
        <f t="shared" si="3"/>
        <v>0</v>
      </c>
      <c r="I57" s="8">
        <f t="shared" si="3"/>
        <v>0</v>
      </c>
      <c r="J57" s="9">
        <f t="shared" si="3"/>
        <v>0</v>
      </c>
    </row>
    <row r="58" spans="1:10" ht="15">
      <c r="A58" s="10" t="s">
        <v>47</v>
      </c>
      <c r="B58" s="3">
        <v>4462</v>
      </c>
      <c r="C58" s="3">
        <v>0</v>
      </c>
      <c r="D58" s="3">
        <f t="shared" si="1"/>
        <v>4462</v>
      </c>
      <c r="E58" s="3">
        <v>4228</v>
      </c>
      <c r="F58" s="3">
        <v>15</v>
      </c>
      <c r="G58" s="3">
        <f t="shared" si="2"/>
        <v>4243</v>
      </c>
      <c r="H58" s="4">
        <f t="shared" si="3"/>
        <v>-5.244285073957866</v>
      </c>
      <c r="I58" s="4">
        <f t="shared" si="3"/>
        <v>0</v>
      </c>
      <c r="J58" s="5">
        <f t="shared" si="3"/>
        <v>-4.9081129538323625</v>
      </c>
    </row>
    <row r="59" spans="1:10" ht="15">
      <c r="A59" s="6" t="s">
        <v>56</v>
      </c>
      <c r="B59" s="7">
        <v>83</v>
      </c>
      <c r="C59" s="7">
        <v>20</v>
      </c>
      <c r="D59" s="7">
        <f t="shared" si="1"/>
        <v>103</v>
      </c>
      <c r="E59" s="7">
        <v>244</v>
      </c>
      <c r="F59" s="7">
        <v>143</v>
      </c>
      <c r="G59" s="7">
        <f t="shared" si="2"/>
        <v>387</v>
      </c>
      <c r="H59" s="8">
        <f t="shared" si="3"/>
        <v>193.97590361445782</v>
      </c>
      <c r="I59" s="8">
        <f t="shared" si="3"/>
        <v>615</v>
      </c>
      <c r="J59" s="9">
        <f t="shared" si="3"/>
        <v>275.7281553398058</v>
      </c>
    </row>
    <row r="60" spans="1:10" ht="15">
      <c r="A60" s="10" t="s">
        <v>57</v>
      </c>
      <c r="B60" s="3">
        <v>26</v>
      </c>
      <c r="C60" s="3">
        <v>118</v>
      </c>
      <c r="D60" s="3">
        <f t="shared" si="1"/>
        <v>144</v>
      </c>
      <c r="E60" s="3">
        <v>114</v>
      </c>
      <c r="F60" s="3">
        <v>316</v>
      </c>
      <c r="G60" s="3">
        <f t="shared" si="2"/>
        <v>430</v>
      </c>
      <c r="H60" s="4">
        <f t="shared" si="3"/>
        <v>338.46153846153845</v>
      </c>
      <c r="I60" s="4">
        <f t="shared" si="3"/>
        <v>167.79661016949152</v>
      </c>
      <c r="J60" s="5">
        <f t="shared" si="3"/>
        <v>198.61111111111111</v>
      </c>
    </row>
    <row r="61" spans="1:10" ht="15">
      <c r="A61" s="11" t="s">
        <v>48</v>
      </c>
      <c r="B61" s="20">
        <f>+B62-SUM(B6+B10+B20+B32+B59+B60+B5)</f>
        <v>145229</v>
      </c>
      <c r="C61" s="20">
        <f>+C62-SUM(C6+C10+C20+C32+C59+C60+C5)</f>
        <v>65462</v>
      </c>
      <c r="D61" s="20">
        <f>+D62-SUM(D6+D10+D20+D32+D59+D60+D5)</f>
        <v>210691</v>
      </c>
      <c r="E61" s="20">
        <f>+E62-SUM(E6+E10+E20+E32+E59+E60+E5)</f>
        <v>173368</v>
      </c>
      <c r="F61" s="20">
        <f>+F62-SUM(F6+F10+F20+F32+F59+F60+F5)</f>
        <v>124285</v>
      </c>
      <c r="G61" s="20">
        <f>+G62-SUM(G6+G10+G20+G32+G59+G60+G5)</f>
        <v>297653</v>
      </c>
      <c r="H61" s="21">
        <f>+_xlfn.IFERROR(((E61-B61)/B61)*100,0)</f>
        <v>19.375606800294705</v>
      </c>
      <c r="I61" s="21">
        <f>+_xlfn.IFERROR(((F61-C61)/C61)*100,0)</f>
        <v>89.85823836729706</v>
      </c>
      <c r="J61" s="21">
        <f>+_xlfn.IFERROR(((G61-D61)/D61)*100,0)</f>
        <v>41.274662894950424</v>
      </c>
    </row>
    <row r="62" spans="1:10" ht="15">
      <c r="A62" s="14" t="s">
        <v>49</v>
      </c>
      <c r="B62" s="22">
        <f>SUM(B4:B60)</f>
        <v>239705</v>
      </c>
      <c r="C62" s="22">
        <f>SUM(C4:C60)</f>
        <v>189843</v>
      </c>
      <c r="D62" s="22">
        <f>SUM(D4:D60)</f>
        <v>429548</v>
      </c>
      <c r="E62" s="22">
        <f>SUM(E4:E60)</f>
        <v>290969</v>
      </c>
      <c r="F62" s="22">
        <f>SUM(F4:F60)</f>
        <v>349779</v>
      </c>
      <c r="G62" s="22">
        <f>SUM(G4:G60)</f>
        <v>640748</v>
      </c>
      <c r="H62" s="23">
        <f>+_xlfn.IFERROR(((E62-B62)/B62)*100,0)</f>
        <v>21.386287311487038</v>
      </c>
      <c r="I62" s="23">
        <f>+_xlfn.IFERROR(((F62-C62)/C62)*100,0)</f>
        <v>84.24645628229642</v>
      </c>
      <c r="J62" s="23">
        <f>+_xlfn.IFERROR(((G62-D62)/D62)*100,0)</f>
        <v>49.16796260254966</v>
      </c>
    </row>
    <row r="63" spans="1:10" ht="15">
      <c r="A63" s="24"/>
      <c r="B63" s="25"/>
      <c r="C63" s="25"/>
      <c r="D63" s="25"/>
      <c r="E63" s="25"/>
      <c r="F63" s="25"/>
      <c r="G63" s="25"/>
      <c r="H63" s="25"/>
      <c r="I63" s="25"/>
      <c r="J63" s="26"/>
    </row>
    <row r="64" spans="1:10" ht="15">
      <c r="A64" s="24"/>
      <c r="B64" s="25"/>
      <c r="C64" s="25"/>
      <c r="D64" s="25"/>
      <c r="E64" s="25"/>
      <c r="F64" s="25"/>
      <c r="G64" s="25"/>
      <c r="H64" s="25"/>
      <c r="I64" s="25"/>
      <c r="J64" s="26"/>
    </row>
    <row r="65" spans="1:10" ht="15.75" thickBot="1">
      <c r="A65" s="27"/>
      <c r="B65" s="28"/>
      <c r="C65" s="28"/>
      <c r="D65" s="28"/>
      <c r="E65" s="28"/>
      <c r="F65" s="28"/>
      <c r="G65" s="28"/>
      <c r="H65" s="28"/>
      <c r="I65" s="28"/>
      <c r="J65" s="29"/>
    </row>
    <row r="66" spans="1:10" ht="50.25" customHeight="1">
      <c r="A66" s="60" t="s">
        <v>71</v>
      </c>
      <c r="B66" s="60"/>
      <c r="C66" s="60"/>
      <c r="D66" s="60"/>
      <c r="E66" s="60"/>
      <c r="F66" s="60"/>
      <c r="G66" s="60"/>
      <c r="H66" s="60"/>
      <c r="I66" s="60"/>
      <c r="J66" s="60"/>
    </row>
    <row r="67" ht="15">
      <c r="A67" s="36"/>
    </row>
  </sheetData>
  <sheetProtection/>
  <mergeCells count="6">
    <mergeCell ref="A66:J66"/>
    <mergeCell ref="A1:J1"/>
    <mergeCell ref="A2:A3"/>
    <mergeCell ref="B2:D2"/>
    <mergeCell ref="E2:G2"/>
    <mergeCell ref="H2:J2"/>
  </mergeCells>
  <conditionalFormatting sqref="H48:J48">
    <cfRule type="cellIs" priority="1" dxfId="0" operator="equal">
      <formula>0</formula>
    </cfRule>
  </conditionalFormatting>
  <conditionalFormatting sqref="B8:G47">
    <cfRule type="cellIs" priority="5" dxfId="0" operator="equal">
      <formula>0</formula>
    </cfRule>
  </conditionalFormatting>
  <conditionalFormatting sqref="H6:J7">
    <cfRule type="cellIs" priority="6" dxfId="0" operator="equal">
      <formula>0</formula>
    </cfRule>
  </conditionalFormatting>
  <conditionalFormatting sqref="H8:J47">
    <cfRule type="cellIs" priority="4" dxfId="0" operator="equal">
      <formula>0</formula>
    </cfRule>
  </conditionalFormatting>
  <conditionalFormatting sqref="B48:G60">
    <cfRule type="cellIs" priority="3" dxfId="0" operator="equal">
      <formula>0</formula>
    </cfRule>
  </conditionalFormatting>
  <conditionalFormatting sqref="H49:J60">
    <cfRule type="cellIs" priority="2" dxfId="0" operator="equal">
      <formula>0</formula>
    </cfRule>
  </conditionalFormatting>
  <conditionalFormatting sqref="B4:G5">
    <cfRule type="cellIs" priority="9" dxfId="0" operator="equal">
      <formula>0</formula>
    </cfRule>
  </conditionalFormatting>
  <conditionalFormatting sqref="H4:J5">
    <cfRule type="cellIs" priority="8" dxfId="0" operator="equal">
      <formula>0</formula>
    </cfRule>
  </conditionalFormatting>
  <conditionalFormatting sqref="B6:G7">
    <cfRule type="cellIs" priority="7"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60" zoomScaleNormal="60" zoomScalePageLayoutView="0" workbookViewId="0" topLeftCell="A1">
      <selection activeCell="M26" sqref="M26"/>
    </sheetView>
  </sheetViews>
  <sheetFormatPr defaultColWidth="9.140625" defaultRowHeight="15"/>
  <cols>
    <col min="1" max="1" width="34.00390625" style="0" bestFit="1" customWidth="1"/>
    <col min="2" max="10" width="14.28125" style="0" customWidth="1"/>
  </cols>
  <sheetData>
    <row r="1" spans="1:10" ht="18" customHeight="1">
      <c r="A1" s="61" t="s">
        <v>64</v>
      </c>
      <c r="B1" s="62"/>
      <c r="C1" s="62"/>
      <c r="D1" s="62"/>
      <c r="E1" s="62"/>
      <c r="F1" s="62"/>
      <c r="G1" s="62"/>
      <c r="H1" s="62"/>
      <c r="I1" s="62"/>
      <c r="J1" s="63"/>
    </row>
    <row r="2" spans="1:10" ht="30" customHeight="1">
      <c r="A2" s="69" t="s">
        <v>1</v>
      </c>
      <c r="B2" s="66" t="s">
        <v>76</v>
      </c>
      <c r="C2" s="66"/>
      <c r="D2" s="66"/>
      <c r="E2" s="66" t="s">
        <v>77</v>
      </c>
      <c r="F2" s="66"/>
      <c r="G2" s="66"/>
      <c r="H2" s="67" t="s">
        <v>75</v>
      </c>
      <c r="I2" s="67"/>
      <c r="J2" s="68"/>
    </row>
    <row r="3" spans="1:10" ht="15">
      <c r="A3" s="70"/>
      <c r="B3" s="1" t="s">
        <v>2</v>
      </c>
      <c r="C3" s="1" t="s">
        <v>3</v>
      </c>
      <c r="D3" s="1" t="s">
        <v>4</v>
      </c>
      <c r="E3" s="1" t="s">
        <v>2</v>
      </c>
      <c r="F3" s="1" t="s">
        <v>3</v>
      </c>
      <c r="G3" s="1" t="s">
        <v>4</v>
      </c>
      <c r="H3" s="1" t="s">
        <v>2</v>
      </c>
      <c r="I3" s="1" t="s">
        <v>3</v>
      </c>
      <c r="J3" s="2" t="s">
        <v>4</v>
      </c>
    </row>
    <row r="4" spans="1:10" ht="15">
      <c r="A4" s="10" t="s">
        <v>5</v>
      </c>
      <c r="B4" s="3">
        <v>4160.284</v>
      </c>
      <c r="C4" s="3">
        <v>519966.612</v>
      </c>
      <c r="D4" s="3">
        <f>B4+C4</f>
        <v>524126.896</v>
      </c>
      <c r="E4" s="3">
        <v>465.429</v>
      </c>
      <c r="F4" s="3">
        <v>58583.691999999995</v>
      </c>
      <c r="G4" s="3">
        <f>E4+F4</f>
        <v>59049.12099999999</v>
      </c>
      <c r="H4" s="4">
        <f aca="true" t="shared" si="0" ref="H4:J19">+_xlfn.IFERROR(((E4-B4)/B4)*100,0)</f>
        <v>-88.81256664208502</v>
      </c>
      <c r="I4" s="4">
        <f t="shared" si="0"/>
        <v>-88.73318196822991</v>
      </c>
      <c r="J4" s="5">
        <f t="shared" si="0"/>
        <v>-88.7338120881322</v>
      </c>
    </row>
    <row r="5" spans="1:10" ht="15">
      <c r="A5" s="6" t="s">
        <v>68</v>
      </c>
      <c r="B5" s="7">
        <v>75170.63500000001</v>
      </c>
      <c r="C5" s="7">
        <v>683558.72</v>
      </c>
      <c r="D5" s="7">
        <f>B5+C5</f>
        <v>758729.355</v>
      </c>
      <c r="E5" s="7">
        <v>115407.02</v>
      </c>
      <c r="F5" s="7">
        <v>1303194.78593</v>
      </c>
      <c r="G5" s="7">
        <f>E5+F5</f>
        <v>1418601.80593</v>
      </c>
      <c r="H5" s="8">
        <f t="shared" si="0"/>
        <v>53.52673287913557</v>
      </c>
      <c r="I5" s="8">
        <f t="shared" si="0"/>
        <v>90.64854968568027</v>
      </c>
      <c r="J5" s="9">
        <f t="shared" si="0"/>
        <v>86.97072896698455</v>
      </c>
    </row>
    <row r="6" spans="1:10" ht="15">
      <c r="A6" s="10" t="s">
        <v>52</v>
      </c>
      <c r="B6" s="3">
        <v>69479.91799999999</v>
      </c>
      <c r="C6" s="3">
        <v>79939.23999999999</v>
      </c>
      <c r="D6" s="3">
        <f aca="true" t="shared" si="1" ref="D6:D60">B6+C6</f>
        <v>149419.158</v>
      </c>
      <c r="E6" s="3">
        <v>63295.4829528</v>
      </c>
      <c r="F6" s="3">
        <v>119567.78111444501</v>
      </c>
      <c r="G6" s="3">
        <f aca="true" t="shared" si="2" ref="G6:G60">E6+F6</f>
        <v>182863.264067245</v>
      </c>
      <c r="H6" s="4">
        <f t="shared" si="0"/>
        <v>-8.901039646016844</v>
      </c>
      <c r="I6" s="4">
        <f t="shared" si="0"/>
        <v>49.57332733516734</v>
      </c>
      <c r="J6" s="5">
        <f t="shared" si="0"/>
        <v>22.382742959403515</v>
      </c>
    </row>
    <row r="7" spans="1:10" ht="15">
      <c r="A7" s="6" t="s">
        <v>6</v>
      </c>
      <c r="B7" s="7">
        <v>27188.918000000005</v>
      </c>
      <c r="C7" s="7">
        <v>9983.334</v>
      </c>
      <c r="D7" s="7">
        <f t="shared" si="1"/>
        <v>37172.25200000001</v>
      </c>
      <c r="E7" s="7">
        <v>32784</v>
      </c>
      <c r="F7" s="7">
        <v>19081</v>
      </c>
      <c r="G7" s="7">
        <f t="shared" si="2"/>
        <v>51865</v>
      </c>
      <c r="H7" s="8">
        <f t="shared" si="0"/>
        <v>20.578538653137997</v>
      </c>
      <c r="I7" s="8">
        <f t="shared" si="0"/>
        <v>91.12853481612454</v>
      </c>
      <c r="J7" s="9">
        <f t="shared" si="0"/>
        <v>39.52611749215514</v>
      </c>
    </row>
    <row r="8" spans="1:10" ht="15">
      <c r="A8" s="10" t="s">
        <v>7</v>
      </c>
      <c r="B8" s="3">
        <v>38305.326</v>
      </c>
      <c r="C8" s="3">
        <v>14209.967</v>
      </c>
      <c r="D8" s="3">
        <f t="shared" si="1"/>
        <v>52515.293000000005</v>
      </c>
      <c r="E8" s="3">
        <v>42700.994</v>
      </c>
      <c r="F8" s="3">
        <v>32541.662</v>
      </c>
      <c r="G8" s="3">
        <f t="shared" si="2"/>
        <v>75242.656</v>
      </c>
      <c r="H8" s="4">
        <f t="shared" si="0"/>
        <v>11.475344185818958</v>
      </c>
      <c r="I8" s="4">
        <f t="shared" si="0"/>
        <v>129.00589424310414</v>
      </c>
      <c r="J8" s="5">
        <f t="shared" si="0"/>
        <v>43.277608676771536</v>
      </c>
    </row>
    <row r="9" spans="1:10" ht="15">
      <c r="A9" s="6" t="s">
        <v>8</v>
      </c>
      <c r="B9" s="7">
        <v>22523.02</v>
      </c>
      <c r="C9" s="7">
        <v>70599.044</v>
      </c>
      <c r="D9" s="7">
        <f t="shared" si="1"/>
        <v>93122.064</v>
      </c>
      <c r="E9" s="7">
        <v>34666.839</v>
      </c>
      <c r="F9" s="7">
        <v>159679.859</v>
      </c>
      <c r="G9" s="7">
        <f t="shared" si="2"/>
        <v>194346.698</v>
      </c>
      <c r="H9" s="8">
        <f t="shared" si="0"/>
        <v>53.91736543323231</v>
      </c>
      <c r="I9" s="8">
        <f t="shared" si="0"/>
        <v>126.17850037742721</v>
      </c>
      <c r="J9" s="9">
        <f t="shared" si="0"/>
        <v>108.70102063029876</v>
      </c>
    </row>
    <row r="10" spans="1:10" ht="15">
      <c r="A10" s="10" t="s">
        <v>53</v>
      </c>
      <c r="B10" s="3">
        <v>1587.909</v>
      </c>
      <c r="C10" s="3">
        <v>916.446</v>
      </c>
      <c r="D10" s="3">
        <f t="shared" si="1"/>
        <v>2504.355</v>
      </c>
      <c r="E10" s="3">
        <v>2436.777</v>
      </c>
      <c r="F10" s="3">
        <v>2150.847</v>
      </c>
      <c r="G10" s="3">
        <f t="shared" si="2"/>
        <v>4587.624</v>
      </c>
      <c r="H10" s="4">
        <f t="shared" si="0"/>
        <v>53.45822714022025</v>
      </c>
      <c r="I10" s="4">
        <f t="shared" si="0"/>
        <v>134.69435187670635</v>
      </c>
      <c r="J10" s="5">
        <f t="shared" si="0"/>
        <v>83.18585024886647</v>
      </c>
    </row>
    <row r="11" spans="1:10" ht="15">
      <c r="A11" s="6" t="s">
        <v>9</v>
      </c>
      <c r="B11" s="7">
        <v>6174.129</v>
      </c>
      <c r="C11" s="7">
        <v>3132.529</v>
      </c>
      <c r="D11" s="7">
        <f t="shared" si="1"/>
        <v>9306.658</v>
      </c>
      <c r="E11" s="7">
        <v>7831.218</v>
      </c>
      <c r="F11" s="7">
        <v>19834.906</v>
      </c>
      <c r="G11" s="7">
        <f t="shared" si="2"/>
        <v>27666.124</v>
      </c>
      <c r="H11" s="8">
        <f t="shared" si="0"/>
        <v>26.839235137458257</v>
      </c>
      <c r="I11" s="8">
        <f t="shared" si="0"/>
        <v>533.1914564877133</v>
      </c>
      <c r="J11" s="9">
        <f t="shared" si="0"/>
        <v>197.27238284677486</v>
      </c>
    </row>
    <row r="12" spans="1:10" ht="15">
      <c r="A12" s="10" t="s">
        <v>10</v>
      </c>
      <c r="B12" s="3">
        <v>8393.692</v>
      </c>
      <c r="C12" s="3">
        <v>5278.536</v>
      </c>
      <c r="D12" s="3">
        <f t="shared" si="1"/>
        <v>13672.228</v>
      </c>
      <c r="E12" s="3">
        <v>10257.776</v>
      </c>
      <c r="F12" s="3">
        <v>11714.649000000001</v>
      </c>
      <c r="G12" s="3">
        <f t="shared" si="2"/>
        <v>21972.425000000003</v>
      </c>
      <c r="H12" s="4">
        <f t="shared" si="0"/>
        <v>22.208153456190686</v>
      </c>
      <c r="I12" s="4">
        <f t="shared" si="0"/>
        <v>121.92988737786388</v>
      </c>
      <c r="J12" s="5">
        <f t="shared" si="0"/>
        <v>60.70844488550077</v>
      </c>
    </row>
    <row r="13" spans="1:10" ht="15">
      <c r="A13" s="6" t="s">
        <v>11</v>
      </c>
      <c r="B13" s="7">
        <v>15905.679999999998</v>
      </c>
      <c r="C13" s="7">
        <v>5385.21</v>
      </c>
      <c r="D13" s="7">
        <f t="shared" si="1"/>
        <v>21290.89</v>
      </c>
      <c r="E13" s="7">
        <v>19101.320000000003</v>
      </c>
      <c r="F13" s="7">
        <v>6716.478</v>
      </c>
      <c r="G13" s="7">
        <f t="shared" si="2"/>
        <v>25817.798000000003</v>
      </c>
      <c r="H13" s="8">
        <f t="shared" si="0"/>
        <v>20.091187550610883</v>
      </c>
      <c r="I13" s="8">
        <f t="shared" si="0"/>
        <v>24.72081868673645</v>
      </c>
      <c r="J13" s="9">
        <f t="shared" si="0"/>
        <v>21.262183027576597</v>
      </c>
    </row>
    <row r="14" spans="1:10" ht="15">
      <c r="A14" s="10" t="s">
        <v>12</v>
      </c>
      <c r="B14" s="3">
        <v>10445.074</v>
      </c>
      <c r="C14" s="3">
        <v>1678.982</v>
      </c>
      <c r="D14" s="3">
        <f t="shared" si="1"/>
        <v>12124.056</v>
      </c>
      <c r="E14" s="3">
        <v>13080.185</v>
      </c>
      <c r="F14" s="3">
        <v>5632.9169999999995</v>
      </c>
      <c r="G14" s="3">
        <f t="shared" si="2"/>
        <v>18713.102</v>
      </c>
      <c r="H14" s="4">
        <f t="shared" si="0"/>
        <v>25.2282654962521</v>
      </c>
      <c r="I14" s="4">
        <f t="shared" si="0"/>
        <v>235.49597315516183</v>
      </c>
      <c r="J14" s="5">
        <f t="shared" si="0"/>
        <v>54.34687863533456</v>
      </c>
    </row>
    <row r="15" spans="1:10" ht="15">
      <c r="A15" s="6" t="s">
        <v>13</v>
      </c>
      <c r="B15" s="7">
        <v>3838.188</v>
      </c>
      <c r="C15" s="7">
        <v>36.183</v>
      </c>
      <c r="D15" s="7">
        <f t="shared" si="1"/>
        <v>3874.371</v>
      </c>
      <c r="E15" s="7">
        <v>4287.785</v>
      </c>
      <c r="F15" s="7">
        <v>44.293000000000006</v>
      </c>
      <c r="G15" s="7">
        <f t="shared" si="2"/>
        <v>4332.0779999999995</v>
      </c>
      <c r="H15" s="8">
        <f t="shared" si="0"/>
        <v>11.71378264952107</v>
      </c>
      <c r="I15" s="8">
        <f t="shared" si="0"/>
        <v>22.41384075394524</v>
      </c>
      <c r="J15" s="9">
        <f t="shared" si="0"/>
        <v>11.813711180472893</v>
      </c>
    </row>
    <row r="16" spans="1:10" ht="15">
      <c r="A16" s="10" t="s">
        <v>14</v>
      </c>
      <c r="B16" s="3">
        <v>7747.252999999999</v>
      </c>
      <c r="C16" s="3">
        <v>1391.882</v>
      </c>
      <c r="D16" s="3">
        <f t="shared" si="1"/>
        <v>9139.134999999998</v>
      </c>
      <c r="E16" s="3">
        <v>10171.618999999999</v>
      </c>
      <c r="F16" s="3">
        <v>3237.577</v>
      </c>
      <c r="G16" s="3">
        <f t="shared" si="2"/>
        <v>13409.196</v>
      </c>
      <c r="H16" s="4">
        <f t="shared" si="0"/>
        <v>31.293233872703013</v>
      </c>
      <c r="I16" s="4">
        <f t="shared" si="0"/>
        <v>132.60427248861615</v>
      </c>
      <c r="J16" s="5">
        <f t="shared" si="0"/>
        <v>46.72281348289529</v>
      </c>
    </row>
    <row r="17" spans="1:10" ht="15">
      <c r="A17" s="6" t="s">
        <v>15</v>
      </c>
      <c r="B17" s="7">
        <v>619.308</v>
      </c>
      <c r="C17" s="7">
        <v>0</v>
      </c>
      <c r="D17" s="7">
        <f t="shared" si="1"/>
        <v>619.308</v>
      </c>
      <c r="E17" s="7">
        <v>949.0450000000001</v>
      </c>
      <c r="F17" s="7">
        <v>0</v>
      </c>
      <c r="G17" s="7">
        <f t="shared" si="2"/>
        <v>949.0450000000001</v>
      </c>
      <c r="H17" s="8">
        <f t="shared" si="0"/>
        <v>53.24281294606239</v>
      </c>
      <c r="I17" s="8">
        <f t="shared" si="0"/>
        <v>0</v>
      </c>
      <c r="J17" s="9">
        <f t="shared" si="0"/>
        <v>53.24281294606239</v>
      </c>
    </row>
    <row r="18" spans="1:10" ht="15">
      <c r="A18" s="10" t="s">
        <v>16</v>
      </c>
      <c r="B18" s="3">
        <v>1353.941</v>
      </c>
      <c r="C18" s="3">
        <v>0</v>
      </c>
      <c r="D18" s="3">
        <f t="shared" si="1"/>
        <v>1353.941</v>
      </c>
      <c r="E18" s="3">
        <v>1058.476</v>
      </c>
      <c r="F18" s="3">
        <v>35.175</v>
      </c>
      <c r="G18" s="3">
        <f t="shared" si="2"/>
        <v>1093.651</v>
      </c>
      <c r="H18" s="4">
        <f t="shared" si="0"/>
        <v>-21.822590496927113</v>
      </c>
      <c r="I18" s="4">
        <f t="shared" si="0"/>
        <v>0</v>
      </c>
      <c r="J18" s="5">
        <f t="shared" si="0"/>
        <v>-19.224619093446464</v>
      </c>
    </row>
    <row r="19" spans="1:10" ht="15">
      <c r="A19" s="6" t="s">
        <v>17</v>
      </c>
      <c r="B19" s="7">
        <v>418.572</v>
      </c>
      <c r="C19" s="7">
        <v>230.881</v>
      </c>
      <c r="D19" s="7">
        <f t="shared" si="1"/>
        <v>649.453</v>
      </c>
      <c r="E19" s="7">
        <v>462.503</v>
      </c>
      <c r="F19" s="7">
        <v>87.02099999999999</v>
      </c>
      <c r="G19" s="7">
        <f t="shared" si="2"/>
        <v>549.524</v>
      </c>
      <c r="H19" s="8">
        <f t="shared" si="0"/>
        <v>10.495446422598736</v>
      </c>
      <c r="I19" s="8">
        <f t="shared" si="0"/>
        <v>-62.30915493262764</v>
      </c>
      <c r="J19" s="9">
        <f t="shared" si="0"/>
        <v>-15.38664075768377</v>
      </c>
    </row>
    <row r="20" spans="1:10" ht="15">
      <c r="A20" s="10" t="s">
        <v>54</v>
      </c>
      <c r="B20" s="3">
        <v>0</v>
      </c>
      <c r="C20" s="3">
        <v>0</v>
      </c>
      <c r="D20" s="3">
        <f t="shared" si="1"/>
        <v>0</v>
      </c>
      <c r="E20" s="3">
        <v>0</v>
      </c>
      <c r="F20" s="3">
        <v>0</v>
      </c>
      <c r="G20" s="3">
        <f t="shared" si="2"/>
        <v>0</v>
      </c>
      <c r="H20" s="4">
        <f aca="true" t="shared" si="3" ref="H20:J60">+_xlfn.IFERROR(((E20-B20)/B20)*100,0)</f>
        <v>0</v>
      </c>
      <c r="I20" s="4">
        <f t="shared" si="3"/>
        <v>0</v>
      </c>
      <c r="J20" s="5">
        <f t="shared" si="3"/>
        <v>0</v>
      </c>
    </row>
    <row r="21" spans="1:10" ht="15">
      <c r="A21" s="6" t="s">
        <v>18</v>
      </c>
      <c r="B21" s="7">
        <v>1025.4850000000001</v>
      </c>
      <c r="C21" s="7">
        <v>33.65</v>
      </c>
      <c r="D21" s="7">
        <f t="shared" si="1"/>
        <v>1059.1350000000002</v>
      </c>
      <c r="E21" s="7">
        <v>1011.432</v>
      </c>
      <c r="F21" s="7">
        <v>106.605</v>
      </c>
      <c r="G21" s="7">
        <f t="shared" si="2"/>
        <v>1118.037</v>
      </c>
      <c r="H21" s="8">
        <f t="shared" si="3"/>
        <v>-1.3703759684442103</v>
      </c>
      <c r="I21" s="8">
        <f t="shared" si="3"/>
        <v>216.80534918276376</v>
      </c>
      <c r="J21" s="9">
        <f t="shared" si="3"/>
        <v>5.5613307085498835</v>
      </c>
    </row>
    <row r="22" spans="1:10" ht="15">
      <c r="A22" s="10" t="s">
        <v>19</v>
      </c>
      <c r="B22" s="3">
        <v>0</v>
      </c>
      <c r="C22" s="3">
        <v>0</v>
      </c>
      <c r="D22" s="3">
        <f t="shared" si="1"/>
        <v>0</v>
      </c>
      <c r="E22" s="3">
        <v>0</v>
      </c>
      <c r="F22" s="3">
        <v>0</v>
      </c>
      <c r="G22" s="3">
        <f t="shared" si="2"/>
        <v>0</v>
      </c>
      <c r="H22" s="4">
        <f t="shared" si="3"/>
        <v>0</v>
      </c>
      <c r="I22" s="4">
        <f t="shared" si="3"/>
        <v>0</v>
      </c>
      <c r="J22" s="5">
        <f t="shared" si="3"/>
        <v>0</v>
      </c>
    </row>
    <row r="23" spans="1:10" ht="15">
      <c r="A23" s="6" t="s">
        <v>20</v>
      </c>
      <c r="B23" s="7">
        <v>2874.4759999999997</v>
      </c>
      <c r="C23" s="7">
        <v>0</v>
      </c>
      <c r="D23" s="7">
        <f t="shared" si="1"/>
        <v>2874.4759999999997</v>
      </c>
      <c r="E23" s="7">
        <v>2374.161</v>
      </c>
      <c r="F23" s="7">
        <v>66.614</v>
      </c>
      <c r="G23" s="7">
        <f t="shared" si="2"/>
        <v>2440.775</v>
      </c>
      <c r="H23" s="8">
        <f t="shared" si="3"/>
        <v>-17.405433198955205</v>
      </c>
      <c r="I23" s="8">
        <f t="shared" si="3"/>
        <v>0</v>
      </c>
      <c r="J23" s="9">
        <f t="shared" si="3"/>
        <v>-15.08800212630057</v>
      </c>
    </row>
    <row r="24" spans="1:10" ht="15">
      <c r="A24" s="10" t="s">
        <v>21</v>
      </c>
      <c r="B24" s="3">
        <v>781.008</v>
      </c>
      <c r="C24" s="3">
        <v>0</v>
      </c>
      <c r="D24" s="3">
        <f t="shared" si="1"/>
        <v>781.008</v>
      </c>
      <c r="E24" s="3">
        <v>662.4709999999999</v>
      </c>
      <c r="F24" s="3">
        <v>0</v>
      </c>
      <c r="G24" s="3">
        <f t="shared" si="2"/>
        <v>662.4709999999999</v>
      </c>
      <c r="H24" s="4">
        <f t="shared" si="3"/>
        <v>-15.177437362997582</v>
      </c>
      <c r="I24" s="4">
        <f t="shared" si="3"/>
        <v>0</v>
      </c>
      <c r="J24" s="5">
        <f t="shared" si="3"/>
        <v>-15.177437362997582</v>
      </c>
    </row>
    <row r="25" spans="1:10" ht="15">
      <c r="A25" s="6" t="s">
        <v>22</v>
      </c>
      <c r="B25" s="7">
        <v>279.75800000000004</v>
      </c>
      <c r="C25" s="7">
        <v>0</v>
      </c>
      <c r="D25" s="7">
        <f t="shared" si="1"/>
        <v>279.75800000000004</v>
      </c>
      <c r="E25" s="7">
        <v>569.3509999999999</v>
      </c>
      <c r="F25" s="7">
        <v>169.66199999999998</v>
      </c>
      <c r="G25" s="7">
        <f t="shared" si="2"/>
        <v>739.0129999999999</v>
      </c>
      <c r="H25" s="8">
        <f t="shared" si="3"/>
        <v>103.51553842964269</v>
      </c>
      <c r="I25" s="8">
        <f t="shared" si="3"/>
        <v>0</v>
      </c>
      <c r="J25" s="9">
        <f t="shared" si="3"/>
        <v>164.16152531831077</v>
      </c>
    </row>
    <row r="26" spans="1:10" ht="15">
      <c r="A26" s="10" t="s">
        <v>23</v>
      </c>
      <c r="B26" s="3">
        <v>323.972</v>
      </c>
      <c r="C26" s="3">
        <v>0</v>
      </c>
      <c r="D26" s="3">
        <f t="shared" si="1"/>
        <v>323.972</v>
      </c>
      <c r="E26" s="3">
        <v>397.467</v>
      </c>
      <c r="F26" s="3">
        <v>0</v>
      </c>
      <c r="G26" s="3">
        <f t="shared" si="2"/>
        <v>397.467</v>
      </c>
      <c r="H26" s="4">
        <f t="shared" si="3"/>
        <v>22.68560245947181</v>
      </c>
      <c r="I26" s="4">
        <f t="shared" si="3"/>
        <v>0</v>
      </c>
      <c r="J26" s="5">
        <f t="shared" si="3"/>
        <v>22.68560245947181</v>
      </c>
    </row>
    <row r="27" spans="1:10" ht="15">
      <c r="A27" s="6" t="s">
        <v>24</v>
      </c>
      <c r="B27" s="7">
        <v>0</v>
      </c>
      <c r="C27" s="7">
        <v>0</v>
      </c>
      <c r="D27" s="7">
        <f t="shared" si="1"/>
        <v>0</v>
      </c>
      <c r="E27" s="7">
        <v>0</v>
      </c>
      <c r="F27" s="7">
        <v>0</v>
      </c>
      <c r="G27" s="7">
        <f t="shared" si="2"/>
        <v>0</v>
      </c>
      <c r="H27" s="8">
        <f t="shared" si="3"/>
        <v>0</v>
      </c>
      <c r="I27" s="8">
        <f t="shared" si="3"/>
        <v>0</v>
      </c>
      <c r="J27" s="9">
        <f t="shared" si="3"/>
        <v>0</v>
      </c>
    </row>
    <row r="28" spans="1:10" ht="15">
      <c r="A28" s="10" t="s">
        <v>25</v>
      </c>
      <c r="B28" s="3">
        <v>1274.655</v>
      </c>
      <c r="C28" s="3">
        <v>252.722</v>
      </c>
      <c r="D28" s="3">
        <f t="shared" si="1"/>
        <v>1527.377</v>
      </c>
      <c r="E28" s="3">
        <v>1839.2489999999998</v>
      </c>
      <c r="F28" s="3">
        <v>567.922</v>
      </c>
      <c r="G28" s="3">
        <f t="shared" si="2"/>
        <v>2407.171</v>
      </c>
      <c r="H28" s="4">
        <f t="shared" si="3"/>
        <v>44.29386775245065</v>
      </c>
      <c r="I28" s="4">
        <f t="shared" si="3"/>
        <v>124.72202657465516</v>
      </c>
      <c r="J28" s="5">
        <f t="shared" si="3"/>
        <v>57.60162684131029</v>
      </c>
    </row>
    <row r="29" spans="1:10" ht="15">
      <c r="A29" s="6" t="s">
        <v>26</v>
      </c>
      <c r="B29" s="7">
        <v>5198.831</v>
      </c>
      <c r="C29" s="7">
        <v>430.604</v>
      </c>
      <c r="D29" s="7">
        <f t="shared" si="1"/>
        <v>5629.435</v>
      </c>
      <c r="E29" s="7">
        <v>7201.267000000001</v>
      </c>
      <c r="F29" s="7">
        <v>1241.864</v>
      </c>
      <c r="G29" s="7">
        <f t="shared" si="2"/>
        <v>8443.131000000001</v>
      </c>
      <c r="H29" s="8">
        <f t="shared" si="3"/>
        <v>38.51704354305806</v>
      </c>
      <c r="I29" s="8">
        <f t="shared" si="3"/>
        <v>188.40047932671317</v>
      </c>
      <c r="J29" s="9">
        <f t="shared" si="3"/>
        <v>49.98185430687095</v>
      </c>
    </row>
    <row r="30" spans="1:10" ht="15">
      <c r="A30" s="10" t="s">
        <v>27</v>
      </c>
      <c r="B30" s="3">
        <v>3039.0250000000005</v>
      </c>
      <c r="C30" s="3">
        <v>532.268</v>
      </c>
      <c r="D30" s="3">
        <f t="shared" si="1"/>
        <v>3571.2930000000006</v>
      </c>
      <c r="E30" s="3">
        <v>3347.7799999999997</v>
      </c>
      <c r="F30" s="3">
        <v>469.46000000000004</v>
      </c>
      <c r="G30" s="3">
        <f t="shared" si="2"/>
        <v>3817.24</v>
      </c>
      <c r="H30" s="4">
        <f t="shared" si="3"/>
        <v>10.159672921413913</v>
      </c>
      <c r="I30" s="4">
        <f t="shared" si="3"/>
        <v>-11.800070641105606</v>
      </c>
      <c r="J30" s="5">
        <f t="shared" si="3"/>
        <v>6.886777422070918</v>
      </c>
    </row>
    <row r="31" spans="1:10" ht="15">
      <c r="A31" s="6" t="s">
        <v>73</v>
      </c>
      <c r="B31" s="7">
        <v>1339.335</v>
      </c>
      <c r="C31" s="7">
        <v>115.02000000000001</v>
      </c>
      <c r="D31" s="7">
        <f t="shared" si="1"/>
        <v>1454.355</v>
      </c>
      <c r="E31" s="7">
        <v>1545.714</v>
      </c>
      <c r="F31" s="7">
        <v>106.735</v>
      </c>
      <c r="G31" s="7">
        <f t="shared" si="2"/>
        <v>1652.4489999999998</v>
      </c>
      <c r="H31" s="8">
        <f t="shared" si="3"/>
        <v>15.409064946409964</v>
      </c>
      <c r="I31" s="8">
        <f t="shared" si="3"/>
        <v>-7.203095113893244</v>
      </c>
      <c r="J31" s="9">
        <f t="shared" si="3"/>
        <v>13.620745966424966</v>
      </c>
    </row>
    <row r="32" spans="1:10" ht="15">
      <c r="A32" s="10" t="s">
        <v>55</v>
      </c>
      <c r="B32" s="3">
        <v>0.04</v>
      </c>
      <c r="C32" s="3">
        <v>960.126</v>
      </c>
      <c r="D32" s="3">
        <f t="shared" si="1"/>
        <v>960.1659999999999</v>
      </c>
      <c r="E32" s="3">
        <v>0</v>
      </c>
      <c r="F32" s="3">
        <v>1168.015</v>
      </c>
      <c r="G32" s="3">
        <f t="shared" si="2"/>
        <v>1168.015</v>
      </c>
      <c r="H32" s="4">
        <f t="shared" si="3"/>
        <v>-100</v>
      </c>
      <c r="I32" s="4">
        <f t="shared" si="3"/>
        <v>21.652262307238853</v>
      </c>
      <c r="J32" s="5">
        <f t="shared" si="3"/>
        <v>21.64719433931218</v>
      </c>
    </row>
    <row r="33" spans="1:10" ht="15">
      <c r="A33" s="6" t="s">
        <v>67</v>
      </c>
      <c r="B33" s="7">
        <v>676.3870000000001</v>
      </c>
      <c r="C33" s="7">
        <v>0</v>
      </c>
      <c r="D33" s="7">
        <f t="shared" si="1"/>
        <v>676.3870000000001</v>
      </c>
      <c r="E33" s="7">
        <v>651.774</v>
      </c>
      <c r="F33" s="7">
        <v>0</v>
      </c>
      <c r="G33" s="7">
        <f t="shared" si="2"/>
        <v>651.774</v>
      </c>
      <c r="H33" s="8">
        <f t="shared" si="3"/>
        <v>-3.638893118880176</v>
      </c>
      <c r="I33" s="8">
        <f t="shared" si="3"/>
        <v>0</v>
      </c>
      <c r="J33" s="9">
        <f t="shared" si="3"/>
        <v>-3.638893118880176</v>
      </c>
    </row>
    <row r="34" spans="1:10" ht="15">
      <c r="A34" s="10" t="s">
        <v>28</v>
      </c>
      <c r="B34" s="3">
        <v>4360.1</v>
      </c>
      <c r="C34" s="3">
        <v>198.43399999999997</v>
      </c>
      <c r="D34" s="3">
        <f t="shared" si="1"/>
        <v>4558.534000000001</v>
      </c>
      <c r="E34" s="3">
        <v>5422.254</v>
      </c>
      <c r="F34" s="3">
        <v>1189.9850000000001</v>
      </c>
      <c r="G34" s="3">
        <f t="shared" si="2"/>
        <v>6612.239</v>
      </c>
      <c r="H34" s="4">
        <f t="shared" si="3"/>
        <v>24.360771541937098</v>
      </c>
      <c r="I34" s="4">
        <f t="shared" si="3"/>
        <v>499.688057490148</v>
      </c>
      <c r="J34" s="5">
        <f t="shared" si="3"/>
        <v>45.051874133219115</v>
      </c>
    </row>
    <row r="35" spans="1:10" ht="15">
      <c r="A35" s="6" t="s">
        <v>66</v>
      </c>
      <c r="B35" s="7">
        <v>1083.049</v>
      </c>
      <c r="C35" s="7">
        <v>0</v>
      </c>
      <c r="D35" s="7">
        <f t="shared" si="1"/>
        <v>1083.049</v>
      </c>
      <c r="E35" s="7">
        <v>1334.8919999999998</v>
      </c>
      <c r="F35" s="7">
        <v>0</v>
      </c>
      <c r="G35" s="7">
        <f t="shared" si="2"/>
        <v>1334.8919999999998</v>
      </c>
      <c r="H35" s="8">
        <f t="shared" si="3"/>
        <v>23.253149211162178</v>
      </c>
      <c r="I35" s="8">
        <f t="shared" si="3"/>
        <v>0</v>
      </c>
      <c r="J35" s="9">
        <f t="shared" si="3"/>
        <v>23.253149211162178</v>
      </c>
    </row>
    <row r="36" spans="1:10" ht="15">
      <c r="A36" s="10" t="s">
        <v>29</v>
      </c>
      <c r="B36" s="3">
        <v>173.365</v>
      </c>
      <c r="C36" s="3">
        <v>29.89</v>
      </c>
      <c r="D36" s="3">
        <f t="shared" si="1"/>
        <v>203.255</v>
      </c>
      <c r="E36" s="3">
        <v>265.824</v>
      </c>
      <c r="F36" s="3">
        <v>164.166</v>
      </c>
      <c r="G36" s="3">
        <f t="shared" si="2"/>
        <v>429.99</v>
      </c>
      <c r="H36" s="4">
        <f t="shared" si="3"/>
        <v>53.33198742537421</v>
      </c>
      <c r="I36" s="4">
        <f t="shared" si="3"/>
        <v>449.23385747741725</v>
      </c>
      <c r="J36" s="5">
        <f t="shared" si="3"/>
        <v>111.55199134092643</v>
      </c>
    </row>
    <row r="37" spans="1:10" ht="15">
      <c r="A37" s="6" t="s">
        <v>30</v>
      </c>
      <c r="B37" s="7">
        <v>753.855</v>
      </c>
      <c r="C37" s="7">
        <v>0</v>
      </c>
      <c r="D37" s="7">
        <f t="shared" si="1"/>
        <v>753.855</v>
      </c>
      <c r="E37" s="7">
        <v>839.402</v>
      </c>
      <c r="F37" s="7">
        <v>0</v>
      </c>
      <c r="G37" s="7">
        <f t="shared" si="2"/>
        <v>839.402</v>
      </c>
      <c r="H37" s="8">
        <f t="shared" si="3"/>
        <v>11.347938263989763</v>
      </c>
      <c r="I37" s="8">
        <f t="shared" si="3"/>
        <v>0</v>
      </c>
      <c r="J37" s="9">
        <f t="shared" si="3"/>
        <v>11.347938263989763</v>
      </c>
    </row>
    <row r="38" spans="1:10" ht="15">
      <c r="A38" s="10" t="s">
        <v>31</v>
      </c>
      <c r="B38" s="3">
        <v>2530.168</v>
      </c>
      <c r="C38" s="3">
        <v>0</v>
      </c>
      <c r="D38" s="3">
        <f t="shared" si="1"/>
        <v>2530.168</v>
      </c>
      <c r="E38" s="3">
        <v>2807.799</v>
      </c>
      <c r="F38" s="3">
        <v>0</v>
      </c>
      <c r="G38" s="3">
        <f t="shared" si="2"/>
        <v>2807.799</v>
      </c>
      <c r="H38" s="4">
        <f t="shared" si="3"/>
        <v>10.9728286817318</v>
      </c>
      <c r="I38" s="4">
        <f t="shared" si="3"/>
        <v>0</v>
      </c>
      <c r="J38" s="5">
        <f t="shared" si="3"/>
        <v>10.9728286817318</v>
      </c>
    </row>
    <row r="39" spans="1:10" ht="15">
      <c r="A39" s="6" t="s">
        <v>32</v>
      </c>
      <c r="B39" s="7">
        <v>105.066</v>
      </c>
      <c r="C39" s="7">
        <v>0.636</v>
      </c>
      <c r="D39" s="7">
        <f t="shared" si="1"/>
        <v>105.702</v>
      </c>
      <c r="E39" s="7">
        <v>202.851</v>
      </c>
      <c r="F39" s="7">
        <v>0</v>
      </c>
      <c r="G39" s="7">
        <f t="shared" si="2"/>
        <v>202.851</v>
      </c>
      <c r="H39" s="8">
        <f t="shared" si="3"/>
        <v>93.07007024156245</v>
      </c>
      <c r="I39" s="8">
        <f t="shared" si="3"/>
        <v>-100</v>
      </c>
      <c r="J39" s="9">
        <f t="shared" si="3"/>
        <v>91.90838394732361</v>
      </c>
    </row>
    <row r="40" spans="1:10" ht="15">
      <c r="A40" s="10" t="s">
        <v>33</v>
      </c>
      <c r="B40" s="3">
        <v>5865.902</v>
      </c>
      <c r="C40" s="3">
        <v>3416.084</v>
      </c>
      <c r="D40" s="3">
        <f t="shared" si="1"/>
        <v>9281.986</v>
      </c>
      <c r="E40" s="3">
        <v>9370.768999999998</v>
      </c>
      <c r="F40" s="3">
        <v>5187.233</v>
      </c>
      <c r="G40" s="3">
        <f t="shared" si="2"/>
        <v>14558.001999999999</v>
      </c>
      <c r="H40" s="4">
        <f t="shared" si="3"/>
        <v>59.74983898469491</v>
      </c>
      <c r="I40" s="4">
        <f t="shared" si="3"/>
        <v>51.8473491869638</v>
      </c>
      <c r="J40" s="5">
        <f t="shared" si="3"/>
        <v>56.84145612803119</v>
      </c>
    </row>
    <row r="41" spans="1:10" ht="15">
      <c r="A41" s="6" t="s">
        <v>34</v>
      </c>
      <c r="B41" s="7">
        <v>17.897</v>
      </c>
      <c r="C41" s="7">
        <v>0</v>
      </c>
      <c r="D41" s="7">
        <f t="shared" si="1"/>
        <v>17.897</v>
      </c>
      <c r="E41" s="7">
        <v>0</v>
      </c>
      <c r="F41" s="7">
        <v>2.046</v>
      </c>
      <c r="G41" s="7">
        <f t="shared" si="2"/>
        <v>2.046</v>
      </c>
      <c r="H41" s="8">
        <f t="shared" si="3"/>
        <v>-100</v>
      </c>
      <c r="I41" s="8">
        <f t="shared" si="3"/>
        <v>0</v>
      </c>
      <c r="J41" s="9">
        <f t="shared" si="3"/>
        <v>-88.56791641057161</v>
      </c>
    </row>
    <row r="42" spans="1:10" ht="15">
      <c r="A42" s="10" t="s">
        <v>35</v>
      </c>
      <c r="B42" s="3">
        <v>2671.415</v>
      </c>
      <c r="C42" s="3">
        <v>1044.837</v>
      </c>
      <c r="D42" s="3">
        <f t="shared" si="1"/>
        <v>3716.252</v>
      </c>
      <c r="E42" s="3">
        <v>3172.3109999999997</v>
      </c>
      <c r="F42" s="3">
        <v>1638.3539999999998</v>
      </c>
      <c r="G42" s="3">
        <f t="shared" si="2"/>
        <v>4810.664999999999</v>
      </c>
      <c r="H42" s="4">
        <f t="shared" si="3"/>
        <v>18.750212902151098</v>
      </c>
      <c r="I42" s="4">
        <f t="shared" si="3"/>
        <v>56.804745620608756</v>
      </c>
      <c r="J42" s="5">
        <f t="shared" si="3"/>
        <v>29.449375338378537</v>
      </c>
    </row>
    <row r="43" spans="1:10" ht="15">
      <c r="A43" s="6" t="s">
        <v>36</v>
      </c>
      <c r="B43" s="7">
        <v>2649.419</v>
      </c>
      <c r="C43" s="7">
        <v>101.236</v>
      </c>
      <c r="D43" s="7">
        <f t="shared" si="1"/>
        <v>2750.6549999999997</v>
      </c>
      <c r="E43" s="7">
        <v>3214.552</v>
      </c>
      <c r="F43" s="7">
        <v>136.05200000000002</v>
      </c>
      <c r="G43" s="7">
        <f t="shared" si="2"/>
        <v>3350.6040000000003</v>
      </c>
      <c r="H43" s="8">
        <f t="shared" si="3"/>
        <v>21.33045018549351</v>
      </c>
      <c r="I43" s="8">
        <f t="shared" si="3"/>
        <v>34.39092812833381</v>
      </c>
      <c r="J43" s="9">
        <f t="shared" si="3"/>
        <v>21.811132257589577</v>
      </c>
    </row>
    <row r="44" spans="1:10" ht="15">
      <c r="A44" s="10" t="s">
        <v>37</v>
      </c>
      <c r="B44" s="3">
        <v>3137.0369999999994</v>
      </c>
      <c r="C44" s="3">
        <v>0</v>
      </c>
      <c r="D44" s="3">
        <f t="shared" si="1"/>
        <v>3137.0369999999994</v>
      </c>
      <c r="E44" s="3">
        <v>3925.0119999999997</v>
      </c>
      <c r="F44" s="3">
        <v>8.269</v>
      </c>
      <c r="G44" s="3">
        <f t="shared" si="2"/>
        <v>3933.2809999999995</v>
      </c>
      <c r="H44" s="4">
        <f t="shared" si="3"/>
        <v>25.118447758187123</v>
      </c>
      <c r="I44" s="4">
        <f t="shared" si="3"/>
        <v>0</v>
      </c>
      <c r="J44" s="5">
        <f t="shared" si="3"/>
        <v>25.382040441346415</v>
      </c>
    </row>
    <row r="45" spans="1:10" ht="15">
      <c r="A45" s="6" t="s">
        <v>69</v>
      </c>
      <c r="B45" s="7">
        <v>1854.737</v>
      </c>
      <c r="C45" s="7">
        <v>0</v>
      </c>
      <c r="D45" s="7">
        <f t="shared" si="1"/>
        <v>1854.737</v>
      </c>
      <c r="E45" s="7">
        <v>1600.832</v>
      </c>
      <c r="F45" s="7">
        <v>9.738999999999999</v>
      </c>
      <c r="G45" s="7">
        <f t="shared" si="2"/>
        <v>1610.5710000000001</v>
      </c>
      <c r="H45" s="8">
        <f t="shared" si="3"/>
        <v>-13.689541967405619</v>
      </c>
      <c r="I45" s="8">
        <f t="shared" si="3"/>
        <v>0</v>
      </c>
      <c r="J45" s="9">
        <f t="shared" si="3"/>
        <v>-13.164454043888698</v>
      </c>
    </row>
    <row r="46" spans="1:10" ht="15">
      <c r="A46" s="10" t="s">
        <v>38</v>
      </c>
      <c r="B46" s="3">
        <v>907.229</v>
      </c>
      <c r="C46" s="3">
        <v>78.861</v>
      </c>
      <c r="D46" s="3">
        <f t="shared" si="1"/>
        <v>986.09</v>
      </c>
      <c r="E46" s="3">
        <v>2429.5150000000003</v>
      </c>
      <c r="F46" s="3">
        <v>84.96199999999999</v>
      </c>
      <c r="G46" s="3">
        <f t="shared" si="2"/>
        <v>2514.4770000000003</v>
      </c>
      <c r="H46" s="4">
        <f t="shared" si="3"/>
        <v>167.79512118770455</v>
      </c>
      <c r="I46" s="4">
        <f t="shared" si="3"/>
        <v>7.736396951598362</v>
      </c>
      <c r="J46" s="5">
        <f t="shared" si="3"/>
        <v>154.9946759423582</v>
      </c>
    </row>
    <row r="47" spans="1:10" ht="15">
      <c r="A47" s="6" t="s">
        <v>39</v>
      </c>
      <c r="B47" s="7">
        <v>2962.791</v>
      </c>
      <c r="C47" s="7">
        <v>0</v>
      </c>
      <c r="D47" s="7">
        <f t="shared" si="1"/>
        <v>2962.791</v>
      </c>
      <c r="E47" s="7">
        <v>3681.359</v>
      </c>
      <c r="F47" s="7">
        <v>166.96800000000002</v>
      </c>
      <c r="G47" s="7">
        <f t="shared" si="2"/>
        <v>3848.3269999999998</v>
      </c>
      <c r="H47" s="8">
        <f t="shared" si="3"/>
        <v>24.253077587990504</v>
      </c>
      <c r="I47" s="8">
        <f t="shared" si="3"/>
        <v>0</v>
      </c>
      <c r="J47" s="9">
        <f t="shared" si="3"/>
        <v>29.888574658151708</v>
      </c>
    </row>
    <row r="48" spans="1:10" ht="15">
      <c r="A48" s="10" t="s">
        <v>74</v>
      </c>
      <c r="B48" s="3">
        <v>0</v>
      </c>
      <c r="C48" s="3">
        <v>0</v>
      </c>
      <c r="D48" s="3">
        <f t="shared" si="1"/>
        <v>0</v>
      </c>
      <c r="E48" s="3">
        <v>1256.059</v>
      </c>
      <c r="F48" s="3">
        <v>2.316</v>
      </c>
      <c r="G48" s="3">
        <f t="shared" si="2"/>
        <v>1258.375</v>
      </c>
      <c r="H48" s="4">
        <f t="shared" si="3"/>
        <v>0</v>
      </c>
      <c r="I48" s="4">
        <f t="shared" si="3"/>
        <v>0</v>
      </c>
      <c r="J48" s="5">
        <f t="shared" si="3"/>
        <v>0</v>
      </c>
    </row>
    <row r="49" spans="1:10" ht="15">
      <c r="A49" s="6" t="s">
        <v>40</v>
      </c>
      <c r="B49" s="7">
        <v>4426.945</v>
      </c>
      <c r="C49" s="7">
        <v>1390.1399999999999</v>
      </c>
      <c r="D49" s="7">
        <f t="shared" si="1"/>
        <v>5817.084999999999</v>
      </c>
      <c r="E49" s="7">
        <v>5256.922</v>
      </c>
      <c r="F49" s="7">
        <v>2256.342</v>
      </c>
      <c r="G49" s="7">
        <f t="shared" si="2"/>
        <v>7513.263999999999</v>
      </c>
      <c r="H49" s="8">
        <f t="shared" si="3"/>
        <v>18.74830159398863</v>
      </c>
      <c r="I49" s="8">
        <f t="shared" si="3"/>
        <v>62.31041477836767</v>
      </c>
      <c r="J49" s="9">
        <f t="shared" si="3"/>
        <v>29.158573409190346</v>
      </c>
    </row>
    <row r="50" spans="1:10" ht="15">
      <c r="A50" s="10" t="s">
        <v>41</v>
      </c>
      <c r="B50" s="3">
        <v>238.15</v>
      </c>
      <c r="C50" s="3">
        <v>0</v>
      </c>
      <c r="D50" s="3">
        <f t="shared" si="1"/>
        <v>238.15</v>
      </c>
      <c r="E50" s="3">
        <v>262.783</v>
      </c>
      <c r="F50" s="3">
        <v>0</v>
      </c>
      <c r="G50" s="3">
        <f t="shared" si="2"/>
        <v>262.783</v>
      </c>
      <c r="H50" s="4">
        <f t="shared" si="3"/>
        <v>10.343480999370149</v>
      </c>
      <c r="I50" s="4">
        <f t="shared" si="3"/>
        <v>0</v>
      </c>
      <c r="J50" s="5">
        <f t="shared" si="3"/>
        <v>10.343480999370149</v>
      </c>
    </row>
    <row r="51" spans="1:10" ht="15">
      <c r="A51" s="6" t="s">
        <v>42</v>
      </c>
      <c r="B51" s="7">
        <v>328.07899999999995</v>
      </c>
      <c r="C51" s="7">
        <v>0</v>
      </c>
      <c r="D51" s="7">
        <f t="shared" si="1"/>
        <v>328.07899999999995</v>
      </c>
      <c r="E51" s="7">
        <v>377.404</v>
      </c>
      <c r="F51" s="7">
        <v>0</v>
      </c>
      <c r="G51" s="7">
        <f t="shared" si="2"/>
        <v>377.404</v>
      </c>
      <c r="H51" s="8">
        <f t="shared" si="3"/>
        <v>15.034488644503321</v>
      </c>
      <c r="I51" s="8">
        <f t="shared" si="3"/>
        <v>0</v>
      </c>
      <c r="J51" s="9">
        <f t="shared" si="3"/>
        <v>15.034488644503321</v>
      </c>
    </row>
    <row r="52" spans="1:10" ht="15">
      <c r="A52" s="10" t="s">
        <v>43</v>
      </c>
      <c r="B52" s="3">
        <v>1989.805</v>
      </c>
      <c r="C52" s="3">
        <v>35.971000000000004</v>
      </c>
      <c r="D52" s="3">
        <f t="shared" si="1"/>
        <v>2025.776</v>
      </c>
      <c r="E52" s="3">
        <v>1823.807</v>
      </c>
      <c r="F52" s="3">
        <v>11.428</v>
      </c>
      <c r="G52" s="3">
        <f t="shared" si="2"/>
        <v>1835.2350000000001</v>
      </c>
      <c r="H52" s="4">
        <f t="shared" si="3"/>
        <v>-8.342425514057911</v>
      </c>
      <c r="I52" s="4">
        <f t="shared" si="3"/>
        <v>-68.22996302577076</v>
      </c>
      <c r="J52" s="5">
        <f t="shared" si="3"/>
        <v>-9.405827692696525</v>
      </c>
    </row>
    <row r="53" spans="1:10" ht="15">
      <c r="A53" s="6" t="s">
        <v>72</v>
      </c>
      <c r="B53" s="7">
        <v>2436.7129999999997</v>
      </c>
      <c r="C53" s="7">
        <v>0</v>
      </c>
      <c r="D53" s="7">
        <f t="shared" si="1"/>
        <v>2436.7129999999997</v>
      </c>
      <c r="E53" s="7">
        <v>2718.397</v>
      </c>
      <c r="F53" s="7">
        <v>19.423000000000002</v>
      </c>
      <c r="G53" s="7">
        <f t="shared" si="2"/>
        <v>2737.8199999999997</v>
      </c>
      <c r="H53" s="8">
        <f t="shared" si="3"/>
        <v>11.559999064313287</v>
      </c>
      <c r="I53" s="8">
        <f t="shared" si="3"/>
        <v>0</v>
      </c>
      <c r="J53" s="9">
        <f t="shared" si="3"/>
        <v>12.357097450540955</v>
      </c>
    </row>
    <row r="54" spans="1:10" ht="15">
      <c r="A54" s="10" t="s">
        <v>44</v>
      </c>
      <c r="B54" s="3">
        <v>1795.148</v>
      </c>
      <c r="C54" s="3">
        <v>0</v>
      </c>
      <c r="D54" s="3">
        <f t="shared" si="1"/>
        <v>1795.148</v>
      </c>
      <c r="E54" s="3">
        <v>1778.786</v>
      </c>
      <c r="F54" s="3">
        <v>0</v>
      </c>
      <c r="G54" s="3">
        <f t="shared" si="2"/>
        <v>1778.786</v>
      </c>
      <c r="H54" s="4">
        <f t="shared" si="3"/>
        <v>-0.9114568826637054</v>
      </c>
      <c r="I54" s="4">
        <f t="shared" si="3"/>
        <v>0</v>
      </c>
      <c r="J54" s="5">
        <f t="shared" si="3"/>
        <v>-0.9114568826637054</v>
      </c>
    </row>
    <row r="55" spans="1:10" ht="15">
      <c r="A55" s="6" t="s">
        <v>70</v>
      </c>
      <c r="B55" s="7">
        <v>10.531</v>
      </c>
      <c r="C55" s="7">
        <v>1523.653</v>
      </c>
      <c r="D55" s="7">
        <f t="shared" si="1"/>
        <v>1534.184</v>
      </c>
      <c r="E55" s="7">
        <v>107.62700000000001</v>
      </c>
      <c r="F55" s="7">
        <v>1364.1664</v>
      </c>
      <c r="G55" s="7">
        <f t="shared" si="2"/>
        <v>1471.7934</v>
      </c>
      <c r="H55" s="8">
        <f t="shared" si="3"/>
        <v>922.0017092393884</v>
      </c>
      <c r="I55" s="8">
        <f t="shared" si="3"/>
        <v>-10.467383321530557</v>
      </c>
      <c r="J55" s="9">
        <f t="shared" si="3"/>
        <v>-4.066696041674268</v>
      </c>
    </row>
    <row r="56" spans="1:10" ht="15">
      <c r="A56" s="10" t="s">
        <v>45</v>
      </c>
      <c r="B56" s="3">
        <v>0</v>
      </c>
      <c r="C56" s="3">
        <v>0</v>
      </c>
      <c r="D56" s="3">
        <f t="shared" si="1"/>
        <v>0</v>
      </c>
      <c r="E56" s="3">
        <v>334.971</v>
      </c>
      <c r="F56" s="3">
        <v>0</v>
      </c>
      <c r="G56" s="3">
        <f t="shared" si="2"/>
        <v>334.971</v>
      </c>
      <c r="H56" s="4">
        <f t="shared" si="3"/>
        <v>0</v>
      </c>
      <c r="I56" s="4">
        <f t="shared" si="3"/>
        <v>0</v>
      </c>
      <c r="J56" s="5">
        <f t="shared" si="3"/>
        <v>0</v>
      </c>
    </row>
    <row r="57" spans="1:10" ht="15">
      <c r="A57" s="6" t="s">
        <v>46</v>
      </c>
      <c r="B57" s="7">
        <v>0</v>
      </c>
      <c r="C57" s="7">
        <v>0</v>
      </c>
      <c r="D57" s="7">
        <f t="shared" si="1"/>
        <v>0</v>
      </c>
      <c r="E57" s="7">
        <v>0</v>
      </c>
      <c r="F57" s="7">
        <v>0</v>
      </c>
      <c r="G57" s="7">
        <f t="shared" si="2"/>
        <v>0</v>
      </c>
      <c r="H57" s="8">
        <f t="shared" si="3"/>
        <v>0</v>
      </c>
      <c r="I57" s="8">
        <f t="shared" si="3"/>
        <v>0</v>
      </c>
      <c r="J57" s="9">
        <f t="shared" si="3"/>
        <v>0</v>
      </c>
    </row>
    <row r="58" spans="1:10" ht="15">
      <c r="A58" s="10" t="s">
        <v>47</v>
      </c>
      <c r="B58" s="3">
        <v>6460.039999999999</v>
      </c>
      <c r="C58" s="3">
        <v>0</v>
      </c>
      <c r="D58" s="3">
        <f t="shared" si="1"/>
        <v>6460.039999999999</v>
      </c>
      <c r="E58" s="3">
        <v>6694.861999999999</v>
      </c>
      <c r="F58" s="3">
        <v>5.426</v>
      </c>
      <c r="G58" s="3">
        <f t="shared" si="2"/>
        <v>6700.288</v>
      </c>
      <c r="H58" s="4">
        <f t="shared" si="3"/>
        <v>3.634992972179741</v>
      </c>
      <c r="I58" s="4">
        <f t="shared" si="3"/>
        <v>0</v>
      </c>
      <c r="J58" s="5">
        <f t="shared" si="3"/>
        <v>3.7189862601470045</v>
      </c>
    </row>
    <row r="59" spans="1:10" ht="15">
      <c r="A59" s="6" t="s">
        <v>56</v>
      </c>
      <c r="B59" s="7">
        <v>52.941</v>
      </c>
      <c r="C59" s="7">
        <v>35.346</v>
      </c>
      <c r="D59" s="7">
        <f t="shared" si="1"/>
        <v>88.287</v>
      </c>
      <c r="E59" s="7">
        <v>158.635</v>
      </c>
      <c r="F59" s="7">
        <v>285.442</v>
      </c>
      <c r="G59" s="7">
        <f t="shared" si="2"/>
        <v>444.077</v>
      </c>
      <c r="H59" s="8">
        <f t="shared" si="3"/>
        <v>199.64488770518122</v>
      </c>
      <c r="I59" s="8">
        <f t="shared" si="3"/>
        <v>707.565212471001</v>
      </c>
      <c r="J59" s="9">
        <f t="shared" si="3"/>
        <v>402.9925130540169</v>
      </c>
    </row>
    <row r="60" spans="1:10" ht="15">
      <c r="A60" s="10" t="s">
        <v>57</v>
      </c>
      <c r="B60" s="3">
        <v>23.01</v>
      </c>
      <c r="C60" s="3">
        <v>382.504</v>
      </c>
      <c r="D60" s="3">
        <f t="shared" si="1"/>
        <v>405.514</v>
      </c>
      <c r="E60" s="3">
        <v>109.673</v>
      </c>
      <c r="F60" s="3">
        <v>1010.8699999999999</v>
      </c>
      <c r="G60" s="3">
        <f t="shared" si="2"/>
        <v>1120.543</v>
      </c>
      <c r="H60" s="4">
        <f t="shared" si="3"/>
        <v>376.631899174272</v>
      </c>
      <c r="I60" s="4">
        <f t="shared" si="3"/>
        <v>164.27697488130838</v>
      </c>
      <c r="J60" s="5">
        <f t="shared" si="3"/>
        <v>176.3265879846318</v>
      </c>
    </row>
    <row r="61" spans="1:10" ht="15">
      <c r="A61" s="11" t="s">
        <v>48</v>
      </c>
      <c r="B61" s="20">
        <f>+B62-SUM(B6+B10+B32+B20+B59+B60+B5)</f>
        <v>210643.7580000001</v>
      </c>
      <c r="C61" s="20">
        <f>+C62-SUM(C6+C10+C32+C20+C59+C60+C5)</f>
        <v>641077.1659999995</v>
      </c>
      <c r="D61" s="20">
        <f>+D62-SUM(D6+D10+D32+D20+D59+D60+D5)</f>
        <v>851720.9240000006</v>
      </c>
      <c r="E61" s="20">
        <f>+E62-SUM(E6+E10+E32+E20+E59+E60+E5)</f>
        <v>256296.84500000015</v>
      </c>
      <c r="F61" s="20">
        <f>+F62-SUM(F6+F10+F32+F20+F59+F60+F5)</f>
        <v>332164.96640000073</v>
      </c>
      <c r="G61" s="20">
        <f>+G62-SUM(G6+G10+G32+G20+G59+G60+G5)</f>
        <v>588461.8114</v>
      </c>
      <c r="H61" s="21">
        <f>+_xlfn.IFERROR(((E61-B61)/B61)*100,0)</f>
        <v>21.6731259608462</v>
      </c>
      <c r="I61" s="21">
        <f>+_xlfn.IFERROR(((F61-C61)/C61)*100,0)</f>
        <v>-48.18642996247335</v>
      </c>
      <c r="J61" s="21">
        <f>+_xlfn.IFERROR(((G61-D61)/D61)*100,0)</f>
        <v>-30.909081270850685</v>
      </c>
    </row>
    <row r="62" spans="1:10" ht="15">
      <c r="A62" s="14" t="s">
        <v>49</v>
      </c>
      <c r="B62" s="22">
        <f>SUM(B4:B60)</f>
        <v>356958.21100000007</v>
      </c>
      <c r="C62" s="22">
        <f>SUM(C4:C60)</f>
        <v>1406869.5479999995</v>
      </c>
      <c r="D62" s="22">
        <f>SUM(D4:D60)</f>
        <v>1763827.7590000005</v>
      </c>
      <c r="E62" s="22">
        <f>SUM(E4:E60)</f>
        <v>437704.4329528001</v>
      </c>
      <c r="F62" s="22">
        <f>SUM(F4:F60)</f>
        <v>1759542.7074444457</v>
      </c>
      <c r="G62" s="22">
        <f>SUM(G4:G60)</f>
        <v>2197247.140397245</v>
      </c>
      <c r="H62" s="23">
        <f>+_xlfn.IFERROR(((E62-B62)/B62)*100,0)</f>
        <v>22.620637224338857</v>
      </c>
      <c r="I62" s="23">
        <f>+_xlfn.IFERROR(((F62-C62)/C62)*100,0)</f>
        <v>25.067936110054063</v>
      </c>
      <c r="J62" s="23">
        <f>+_xlfn.IFERROR(((G62-D62)/D62)*100,0)</f>
        <v>24.57265904710395</v>
      </c>
    </row>
    <row r="63" spans="1:10" ht="15">
      <c r="A63" s="24"/>
      <c r="B63" s="25"/>
      <c r="C63" s="25"/>
      <c r="D63" s="25"/>
      <c r="E63" s="25"/>
      <c r="F63" s="25"/>
      <c r="G63" s="25"/>
      <c r="H63" s="25"/>
      <c r="I63" s="25"/>
      <c r="J63" s="26"/>
    </row>
    <row r="64" spans="1:10" ht="15">
      <c r="A64" s="24" t="s">
        <v>65</v>
      </c>
      <c r="B64" s="25"/>
      <c r="C64" s="25"/>
      <c r="D64" s="25"/>
      <c r="E64" s="25"/>
      <c r="F64" s="25"/>
      <c r="G64" s="25"/>
      <c r="H64" s="25"/>
      <c r="I64" s="25"/>
      <c r="J64" s="26"/>
    </row>
    <row r="65" spans="1:10" ht="15.75" thickBot="1">
      <c r="A65" s="27"/>
      <c r="B65" s="28"/>
      <c r="C65" s="28"/>
      <c r="D65" s="28"/>
      <c r="E65" s="28"/>
      <c r="F65" s="28"/>
      <c r="G65" s="28"/>
      <c r="H65" s="28"/>
      <c r="I65" s="28"/>
      <c r="J65" s="29"/>
    </row>
    <row r="66" spans="1:10" ht="45.75" customHeight="1">
      <c r="A66" s="60" t="s">
        <v>71</v>
      </c>
      <c r="B66" s="60"/>
      <c r="C66" s="60"/>
      <c r="D66" s="60"/>
      <c r="E66" s="60"/>
      <c r="F66" s="60"/>
      <c r="G66" s="60"/>
      <c r="H66" s="60"/>
      <c r="I66" s="60"/>
      <c r="J66" s="60"/>
    </row>
    <row r="67" ht="15">
      <c r="A67" s="36"/>
    </row>
    <row r="68" spans="2:7" ht="15">
      <c r="B68" s="34"/>
      <c r="C68" s="34"/>
      <c r="D68" s="34"/>
      <c r="E68" s="34"/>
      <c r="F68" s="34"/>
      <c r="G68" s="34"/>
    </row>
    <row r="69" spans="2:7" ht="15">
      <c r="B69" s="34"/>
      <c r="C69" s="34"/>
      <c r="D69" s="34"/>
      <c r="E69" s="34"/>
      <c r="F69" s="34"/>
      <c r="G69" s="34"/>
    </row>
    <row r="70" spans="2:7" ht="15">
      <c r="B70" s="34"/>
      <c r="C70" s="34"/>
      <c r="D70" s="34"/>
      <c r="E70" s="34"/>
      <c r="F70" s="34"/>
      <c r="G70" s="34"/>
    </row>
    <row r="71" spans="2:8" ht="15">
      <c r="B71" s="34"/>
      <c r="C71" s="34"/>
      <c r="D71" s="34"/>
      <c r="E71" s="34"/>
      <c r="F71" s="34"/>
      <c r="G71" s="34"/>
      <c r="H71" s="34"/>
    </row>
  </sheetData>
  <sheetProtection/>
  <mergeCells count="6">
    <mergeCell ref="A66:J66"/>
    <mergeCell ref="A1:J1"/>
    <mergeCell ref="A2:A3"/>
    <mergeCell ref="B2:D2"/>
    <mergeCell ref="E2:G2"/>
    <mergeCell ref="H2:J2"/>
  </mergeCells>
  <conditionalFormatting sqref="H8:J46">
    <cfRule type="cellIs" priority="3" dxfId="0" operator="equal">
      <formula>0</formula>
    </cfRule>
  </conditionalFormatting>
  <conditionalFormatting sqref="H4:J5">
    <cfRule type="cellIs" priority="7" dxfId="0" operator="equal">
      <formula>0</formula>
    </cfRule>
  </conditionalFormatting>
  <conditionalFormatting sqref="B4:G5">
    <cfRule type="cellIs" priority="8" dxfId="0" operator="equal">
      <formula>0</formula>
    </cfRule>
  </conditionalFormatting>
  <conditionalFormatting sqref="B6:G7">
    <cfRule type="cellIs" priority="6" dxfId="0" operator="equal">
      <formula>0</formula>
    </cfRule>
  </conditionalFormatting>
  <conditionalFormatting sqref="H6:J7">
    <cfRule type="cellIs" priority="5" dxfId="0" operator="equal">
      <formula>0</formula>
    </cfRule>
  </conditionalFormatting>
  <conditionalFormatting sqref="B8:G46">
    <cfRule type="cellIs" priority="4" dxfId="0" operator="equal">
      <formula>0</formula>
    </cfRule>
  </conditionalFormatting>
  <conditionalFormatting sqref="H47:J60">
    <cfRule type="cellIs" priority="1" dxfId="0" operator="equal">
      <formula>0</formula>
    </cfRule>
  </conditionalFormatting>
  <conditionalFormatting sqref="B47:G60">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cp:lastModifiedBy>
  <cp:lastPrinted>2021-11-08T10:33:16Z</cp:lastPrinted>
  <dcterms:created xsi:type="dcterms:W3CDTF">2017-03-06T11:35:15Z</dcterms:created>
  <dcterms:modified xsi:type="dcterms:W3CDTF">2022-08-10T09:05:10Z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