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595" windowHeight="597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<sst xmlns="http://schemas.openxmlformats.org/spreadsheetml/2006/main" count="315" uniqueCount="82">
  <si>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</si>
  <si>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</si>
  <si>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</si>
  <si>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</si>
  <si>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</si>
  <si>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</si>
  <si>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</si>
  <si>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</si>
  <si>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</si>
  <si>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</si>
  <si>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</si>
  <si>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</si>
  <si>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</si>
  <si>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</si>
  <si>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</si>
  <si>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</si>
  <si>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</si>
  <si>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</si>
  <si>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</si>
  <si>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</si>
  <si>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</si>
  <si>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</si>
  <si>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</si>
  <si>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</si>
  <si>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</si>
  <si>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</si>
  <si>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</si>
  <si>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</si>
  <si>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</si>
  <si>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</si>
  <si>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</si>
  <si>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</si>
  <si>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</si>
  <si>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</si>
  <si>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</si>
  <si>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</si>
  <si>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</si>
  <si>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</si>
  <si>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</si>
  <si>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</si>
  <si>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</si>
  <si>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</si>
  <si>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</si>
  <si>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</si>
  <si>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</si>
  <si>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</si>
  <si>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</si>
  <si>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</si>
  <si>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</si>
  <si>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</si>
  <si>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</si>
  <si>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</si>
  <si>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</si>
  <si>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</si>
  <si>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</si>
  <si>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</si>
  <si>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</si>
  <si>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</si>
  <si>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</si>
  <si>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</si>
  <si>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</si>
  <si>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</si>
  <si>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</si>
  <si>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</si>
  <si>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</si>
  <si>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</si>
  <si>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</si>
  <si>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</si>
  <si>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</si>
  <si>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</si>
  <si>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</si>
  <si>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</si>
  <si>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</si>
  <si>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Şanlıurfa GAP</t>
  </si>
  <si>
    <t xml:space="preserve"> 2021/2020 (%)</t>
  </si>
  <si>
    <t>Erzincan Yıldırım Akbulut</t>
  </si>
  <si>
    <t xml:space="preserve">2020 KASIM SONU
</t>
  </si>
  <si>
    <t>2021 KASIM SONU
(Kesin Olmayan)</t>
  </si>
  <si>
    <t>TÜROB ÇALIŞMASI                                                                                                       TEKİL YOLCU SAYISI (DHMİ VERİLERİ / 2)</t>
  </si>
  <si>
    <t>2021/2020 Fark</t>
  </si>
  <si>
    <t>OCAK-KASIM 2021 (334 GÜN)</t>
  </si>
  <si>
    <t>Ocak-Kasım 2021 Günlük Yolcu Sayısı</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</si>
</sst>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7">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
      <b/>
      <sz val="14"/>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3"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4"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6" fontId="8" fillId="34" borderId="0" xfId="41" applyNumberFormat="1" applyFont="1" applyFill="1" applyBorder="1" applyAlignment="1">
      <alignment horizontal="righ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5" fillId="16" borderId="19" xfId="56" applyNumberFormat="1" applyFont="1" applyFill="1" applyBorder="1" applyAlignment="1">
      <alignment horizontal="center" vertical="center"/>
    </xf>
    <xf numFmtId="165" fontId="45" fillId="16" borderId="18" xfId="56" applyNumberFormat="1" applyFont="1" applyFill="1" applyBorder="1" applyAlignment="1">
      <alignment horizontal="center" vertical="center"/>
    </xf>
    <xf numFmtId="165" fontId="45"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xf numFmtId="0" fontId="46" fillId="40" borderId="23" xfId="0" applyFont="1" applyFill="1" applyBorder="1" applyAlignment="1">
      <alignment horizontal="center" vertical="center" wrapText="1"/>
    </xf>
    <xf numFmtId="0" fontId="40" fillId="41" borderId="23" xfId="0" applyFont="1" applyFill="1" applyBorder="1" applyAlignment="1">
      <alignment horizontal="center" vertical="center" wrapText="1"/>
    </xf>
    <xf numFmtId="0" fontId="40" fillId="3" borderId="23" xfId="0" applyFont="1" applyFill="1" applyBorder="1" applyAlignment="1">
      <alignment horizontal="center" vertical="center" wrapText="1"/>
    </xf>
    <xf numFmtId="0" fontId="40" fillId="0" borderId="23" xfId="0" applyFont="1" applyBorder="1" applyAlignment="1">
      <alignment horizontal="center"/>
    </xf>
    <xf numFmtId="0" fontId="0" fillId="0" borderId="23" xfId="0" applyBorder="1" applyAlignment="1">
      <alignment/>
    </xf>
    <xf numFmtId="3" fontId="0" fillId="0" borderId="23" xfId="0" applyNumberFormat="1" applyBorder="1" applyAlignment="1">
      <alignment/>
    </xf>
    <xf numFmtId="3" fontId="0" fillId="13" borderId="23" xfId="0" applyNumberFormat="1" applyFill="1" applyBorder="1" applyAlignment="1">
      <alignment/>
    </xf>
    <xf numFmtId="3" fontId="0" fillId="3" borderId="23" xfId="0" applyNumberFormat="1" applyFill="1" applyBorder="1" applyAlignment="1">
      <alignment/>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7"/>
  <sheetViews>
    <sheetView tabSelected="1" zoomScale="80" zoomScaleNormal="80" zoomScalePageLayoutView="0" workbookViewId="0" topLeftCell="A1">
      <selection activeCell="M5" sqref="M5"/>
    </sheetView>
  </sheetViews>
  <sheetFormatPr defaultColWidth="9.140625" defaultRowHeight="15"/>
  <cols>
    <col min="1" max="1" width="41.140625" style="0" bestFit="1" customWidth="1"/>
    <col min="2" max="10" width="14.28125" style="0" customWidth="1"/>
    <col min="12" max="12" width="11.140625" style="0" customWidth="1"/>
    <col min="13" max="13" width="11.28125" style="0" customWidth="1"/>
    <col min="14" max="14" width="12.00390625" style="0" customWidth="1"/>
    <col min="15" max="15" width="11.00390625" style="0" customWidth="1"/>
    <col min="16" max="16" width="10.421875" style="0" customWidth="1"/>
    <col min="17" max="17" width="11.00390625" style="0" customWidth="1"/>
  </cols>
  <sheetData>
    <row r="1" spans="1:19" ht="25.5" customHeight="1">
      <c r="A1" s="52" t="s">
        <v>58</v>
      </c>
      <c r="B1" s="53"/>
      <c r="C1" s="53"/>
      <c r="D1" s="53"/>
      <c r="E1" s="53"/>
      <c r="F1" s="53"/>
      <c r="G1" s="53"/>
      <c r="H1" s="53"/>
      <c r="I1" s="53"/>
      <c r="J1" s="54"/>
      <c r="L1" s="68" t="s">
        <v>80</v>
      </c>
      <c r="M1" s="68"/>
      <c r="N1" s="68"/>
      <c r="O1" s="68"/>
      <c r="P1" s="68"/>
      <c r="Q1" s="68"/>
      <c r="R1" s="68"/>
      <c r="S1" s="68"/>
    </row>
    <row r="2" spans="1:19" ht="35.25" customHeight="1">
      <c r="A2" s="66" t="s">
        <v>1</v>
      </c>
      <c r="B2" s="57" t="s">
        <v>76</v>
      </c>
      <c r="C2" s="57"/>
      <c r="D2" s="57"/>
      <c r="E2" s="57" t="s">
        <v>77</v>
      </c>
      <c r="F2" s="57"/>
      <c r="G2" s="57"/>
      <c r="H2" s="58" t="s">
        <v>74</v>
      </c>
      <c r="I2" s="58"/>
      <c r="J2" s="59"/>
      <c r="L2" s="69" t="s">
        <v>78</v>
      </c>
      <c r="M2" s="69"/>
      <c r="N2" s="69"/>
      <c r="O2" s="69"/>
      <c r="P2" s="69"/>
      <c r="Q2" s="69"/>
      <c r="R2" s="70" t="s">
        <v>81</v>
      </c>
      <c r="S2" s="70"/>
    </row>
    <row r="3" spans="1:19" ht="15">
      <c r="A3" s="67"/>
      <c r="B3" s="1" t="s">
        <v>2</v>
      </c>
      <c r="C3" s="1" t="s">
        <v>3</v>
      </c>
      <c r="D3" s="1" t="s">
        <v>4</v>
      </c>
      <c r="E3" s="1" t="s">
        <v>2</v>
      </c>
      <c r="F3" s="1" t="s">
        <v>3</v>
      </c>
      <c r="G3" s="1" t="s">
        <v>4</v>
      </c>
      <c r="H3" s="1" t="s">
        <v>2</v>
      </c>
      <c r="I3" s="1" t="s">
        <v>3</v>
      </c>
      <c r="J3" s="2" t="s">
        <v>4</v>
      </c>
      <c r="L3" s="71">
        <v>2020</v>
      </c>
      <c r="M3" s="71"/>
      <c r="N3" s="71">
        <v>2021</v>
      </c>
      <c r="O3" s="71"/>
      <c r="P3" s="71" t="s">
        <v>79</v>
      </c>
      <c r="Q3" s="71"/>
      <c r="R3" s="70"/>
      <c r="S3" s="70"/>
    </row>
    <row r="4" spans="1:19" ht="15">
      <c r="A4" s="10" t="s">
        <v>5</v>
      </c>
      <c r="B4" s="3">
        <v>0</v>
      </c>
      <c r="C4" s="3">
        <v>0</v>
      </c>
      <c r="D4" s="3">
        <v>0</v>
      </c>
      <c r="E4" s="3">
        <v>0</v>
      </c>
      <c r="F4" s="3">
        <v>0</v>
      </c>
      <c r="G4" s="3">
        <v>0</v>
      </c>
      <c r="H4" s="4"/>
      <c r="I4" s="4"/>
      <c r="J4" s="5"/>
      <c r="L4" s="72" t="s">
        <v>2</v>
      </c>
      <c r="M4" s="72" t="s">
        <v>3</v>
      </c>
      <c r="N4" s="72" t="s">
        <v>2</v>
      </c>
      <c r="O4" s="72" t="s">
        <v>3</v>
      </c>
      <c r="P4" s="72" t="s">
        <v>2</v>
      </c>
      <c r="Q4" s="72" t="s">
        <v>3</v>
      </c>
      <c r="R4" s="72" t="s">
        <v>2</v>
      </c>
      <c r="S4" s="72" t="s">
        <v>3</v>
      </c>
    </row>
    <row r="5" spans="1:19" ht="15">
      <c r="A5" s="6" t="s">
        <v>68</v>
      </c>
      <c r="B5" s="7">
        <v>7066442</v>
      </c>
      <c r="C5" s="7">
        <v>14677643</v>
      </c>
      <c r="D5" s="7">
        <v>21744085</v>
      </c>
      <c r="E5" s="7">
        <v>9635405</v>
      </c>
      <c r="F5" s="7">
        <v>23626518</v>
      </c>
      <c r="G5" s="7">
        <v>33261923</v>
      </c>
      <c r="H5" s="8">
        <f>+_xlfn.IFERROR(((E5-B5)/B5)*100,0)</f>
        <v>36.35440579573143</v>
      </c>
      <c r="I5" s="8">
        <f>+_xlfn.IFERROR(((F5-C5)/C5)*100,0)</f>
        <v>60.969428129570936</v>
      </c>
      <c r="J5" s="9">
        <f>+_xlfn.IFERROR(((G5-D5)/D5)*100,0)</f>
        <v>52.969982411308635</v>
      </c>
      <c r="L5" s="73">
        <f>B5/2</f>
        <v>3533221</v>
      </c>
      <c r="M5" s="73">
        <f>C5/2</f>
        <v>7338821.5</v>
      </c>
      <c r="N5" s="73">
        <f>E5/2</f>
        <v>4817702.5</v>
      </c>
      <c r="O5" s="73">
        <f>F5/2</f>
        <v>11813259</v>
      </c>
      <c r="P5" s="73">
        <f>N5-L5</f>
        <v>1284481.5</v>
      </c>
      <c r="Q5" s="73">
        <f>O5-M5</f>
        <v>4474437.5</v>
      </c>
      <c r="R5" s="73">
        <f>N5/334</f>
        <v>14424.258982035928</v>
      </c>
      <c r="S5" s="73">
        <f>O5/334</f>
        <v>35369.03892215569</v>
      </c>
    </row>
    <row r="6" spans="1:19" ht="15">
      <c r="A6" s="10" t="s">
        <v>52</v>
      </c>
      <c r="B6" s="3">
        <v>10946042</v>
      </c>
      <c r="C6" s="3">
        <v>4821353</v>
      </c>
      <c r="D6" s="3">
        <v>15767395</v>
      </c>
      <c r="E6" s="3">
        <v>14986272</v>
      </c>
      <c r="F6" s="3">
        <v>7772260</v>
      </c>
      <c r="G6" s="3">
        <v>22758532</v>
      </c>
      <c r="H6" s="4">
        <f aca="true" t="shared" si="0" ref="H6:H59">+_xlfn.IFERROR(((E6-B6)/B6)*100,0)</f>
        <v>36.910419309554996</v>
      </c>
      <c r="I6" s="4">
        <f aca="true" t="shared" si="1" ref="I6:I59">+_xlfn.IFERROR(((F6-C6)/C6)*100,0)</f>
        <v>61.20495636805685</v>
      </c>
      <c r="J6" s="5">
        <f aca="true" t="shared" si="2" ref="J6:J59">+_xlfn.IFERROR(((G6-D6)/D6)*100,0)</f>
        <v>44.3392012440863</v>
      </c>
      <c r="L6" s="73">
        <f aca="true" t="shared" si="3" ref="L6:M61">B6/2</f>
        <v>5473021</v>
      </c>
      <c r="M6" s="73">
        <f t="shared" si="3"/>
        <v>2410676.5</v>
      </c>
      <c r="N6" s="73">
        <f aca="true" t="shared" si="4" ref="N6:O61">E6/2</f>
        <v>7493136</v>
      </c>
      <c r="O6" s="73">
        <f t="shared" si="4"/>
        <v>3886130</v>
      </c>
      <c r="P6" s="73">
        <f aca="true" t="shared" si="5" ref="P6:Q61">N6-L6</f>
        <v>2020115</v>
      </c>
      <c r="Q6" s="73">
        <f t="shared" si="5"/>
        <v>1475453.5</v>
      </c>
      <c r="R6" s="73">
        <f>N6/334</f>
        <v>22434.538922155687</v>
      </c>
      <c r="S6" s="73">
        <f>O6/334</f>
        <v>11635.119760479041</v>
      </c>
    </row>
    <row r="7" spans="1:19" ht="15">
      <c r="A7" s="6" t="s">
        <v>6</v>
      </c>
      <c r="B7" s="7">
        <v>4152633</v>
      </c>
      <c r="C7" s="7">
        <v>712455</v>
      </c>
      <c r="D7" s="7">
        <v>4865088</v>
      </c>
      <c r="E7" s="7">
        <v>5209334</v>
      </c>
      <c r="F7" s="7">
        <v>1177190</v>
      </c>
      <c r="G7" s="7">
        <v>6386524</v>
      </c>
      <c r="H7" s="8">
        <f t="shared" si="0"/>
        <v>25.446529948589248</v>
      </c>
      <c r="I7" s="8">
        <f t="shared" si="1"/>
        <v>65.23008470710431</v>
      </c>
      <c r="J7" s="9">
        <f t="shared" si="2"/>
        <v>31.272527855611244</v>
      </c>
      <c r="L7" s="73">
        <f t="shared" si="3"/>
        <v>2076316.5</v>
      </c>
      <c r="M7" s="73">
        <f t="shared" si="3"/>
        <v>356227.5</v>
      </c>
      <c r="N7" s="73">
        <f t="shared" si="4"/>
        <v>2604667</v>
      </c>
      <c r="O7" s="73">
        <f t="shared" si="4"/>
        <v>588595</v>
      </c>
      <c r="P7" s="73">
        <f t="shared" si="5"/>
        <v>528350.5</v>
      </c>
      <c r="Q7" s="73">
        <f t="shared" si="5"/>
        <v>232367.5</v>
      </c>
      <c r="R7" s="73">
        <f aca="true" t="shared" si="6" ref="R7:R59">N7/334</f>
        <v>7798.404191616766</v>
      </c>
      <c r="S7" s="73">
        <f aca="true" t="shared" si="7" ref="S7:S59">O7/334</f>
        <v>1762.2604790419161</v>
      </c>
    </row>
    <row r="8" spans="1:19" ht="15">
      <c r="A8" s="10" t="s">
        <v>7</v>
      </c>
      <c r="B8" s="3">
        <v>4207613</v>
      </c>
      <c r="C8" s="3">
        <v>961163</v>
      </c>
      <c r="D8" s="3">
        <v>5168776</v>
      </c>
      <c r="E8" s="3">
        <v>5383953</v>
      </c>
      <c r="F8" s="3">
        <v>1675541</v>
      </c>
      <c r="G8" s="3">
        <v>7059494</v>
      </c>
      <c r="H8" s="4">
        <f t="shared" si="0"/>
        <v>27.957419087734543</v>
      </c>
      <c r="I8" s="4">
        <f t="shared" si="1"/>
        <v>74.32433416600514</v>
      </c>
      <c r="J8" s="5">
        <f t="shared" si="2"/>
        <v>36.579608015514694</v>
      </c>
      <c r="L8" s="73">
        <f t="shared" si="3"/>
        <v>2103806.5</v>
      </c>
      <c r="M8" s="73">
        <f t="shared" si="3"/>
        <v>480581.5</v>
      </c>
      <c r="N8" s="73">
        <f t="shared" si="4"/>
        <v>2691976.5</v>
      </c>
      <c r="O8" s="73">
        <f t="shared" si="4"/>
        <v>837770.5</v>
      </c>
      <c r="P8" s="73">
        <f t="shared" si="5"/>
        <v>588170</v>
      </c>
      <c r="Q8" s="73">
        <f t="shared" si="5"/>
        <v>357189</v>
      </c>
      <c r="R8" s="73">
        <f t="shared" si="6"/>
        <v>8059.809880239521</v>
      </c>
      <c r="S8" s="73">
        <f t="shared" si="7"/>
        <v>2508.2949101796407</v>
      </c>
    </row>
    <row r="9" spans="1:19" ht="15">
      <c r="A9" s="6" t="s">
        <v>8</v>
      </c>
      <c r="B9" s="7">
        <v>2965785</v>
      </c>
      <c r="C9" s="7">
        <v>6484148</v>
      </c>
      <c r="D9" s="7">
        <v>9449933</v>
      </c>
      <c r="E9" s="7">
        <v>4495735</v>
      </c>
      <c r="F9" s="7">
        <v>16832418</v>
      </c>
      <c r="G9" s="7">
        <v>21328153</v>
      </c>
      <c r="H9" s="8">
        <f t="shared" si="0"/>
        <v>51.5866794120275</v>
      </c>
      <c r="I9" s="8">
        <f t="shared" si="1"/>
        <v>159.5933652347232</v>
      </c>
      <c r="J9" s="9">
        <f t="shared" si="2"/>
        <v>125.69634091585623</v>
      </c>
      <c r="L9" s="73">
        <f t="shared" si="3"/>
        <v>1482892.5</v>
      </c>
      <c r="M9" s="73">
        <f t="shared" si="3"/>
        <v>3242074</v>
      </c>
      <c r="N9" s="73">
        <f t="shared" si="4"/>
        <v>2247867.5</v>
      </c>
      <c r="O9" s="73">
        <f t="shared" si="4"/>
        <v>8416209</v>
      </c>
      <c r="P9" s="73">
        <f t="shared" si="5"/>
        <v>764975</v>
      </c>
      <c r="Q9" s="73">
        <f t="shared" si="5"/>
        <v>5174135</v>
      </c>
      <c r="R9" s="73">
        <f t="shared" si="6"/>
        <v>6730.142215568862</v>
      </c>
      <c r="S9" s="73">
        <f t="shared" si="7"/>
        <v>25198.230538922155</v>
      </c>
    </row>
    <row r="10" spans="1:19" ht="15">
      <c r="A10" s="10" t="s">
        <v>53</v>
      </c>
      <c r="B10" s="3">
        <v>200093</v>
      </c>
      <c r="C10" s="3">
        <v>53738</v>
      </c>
      <c r="D10" s="3">
        <v>253831</v>
      </c>
      <c r="E10" s="3">
        <v>369552</v>
      </c>
      <c r="F10" s="3">
        <v>216981</v>
      </c>
      <c r="G10" s="3">
        <v>586533</v>
      </c>
      <c r="H10" s="4">
        <f t="shared" si="0"/>
        <v>84.690119094621</v>
      </c>
      <c r="I10" s="4">
        <f t="shared" si="1"/>
        <v>303.77572667386204</v>
      </c>
      <c r="J10" s="5">
        <f t="shared" si="2"/>
        <v>131.07224885849246</v>
      </c>
      <c r="L10" s="73">
        <f t="shared" si="3"/>
        <v>100046.5</v>
      </c>
      <c r="M10" s="73">
        <f t="shared" si="3"/>
        <v>26869</v>
      </c>
      <c r="N10" s="73">
        <f t="shared" si="4"/>
        <v>184776</v>
      </c>
      <c r="O10" s="73">
        <f t="shared" si="4"/>
        <v>108490.5</v>
      </c>
      <c r="P10" s="73">
        <f t="shared" si="5"/>
        <v>84729.5</v>
      </c>
      <c r="Q10" s="73">
        <f t="shared" si="5"/>
        <v>81621.5</v>
      </c>
      <c r="R10" s="73">
        <f t="shared" si="6"/>
        <v>553.2215568862275</v>
      </c>
      <c r="S10" s="73">
        <f t="shared" si="7"/>
        <v>324.82185628742513</v>
      </c>
    </row>
    <row r="11" spans="1:19" ht="15">
      <c r="A11" s="6" t="s">
        <v>9</v>
      </c>
      <c r="B11" s="7">
        <v>728317</v>
      </c>
      <c r="C11" s="7">
        <v>830652</v>
      </c>
      <c r="D11" s="7">
        <v>1558969</v>
      </c>
      <c r="E11" s="7">
        <v>1461949</v>
      </c>
      <c r="F11" s="7">
        <v>927539</v>
      </c>
      <c r="G11" s="7">
        <v>2389488</v>
      </c>
      <c r="H11" s="8">
        <f t="shared" si="0"/>
        <v>100.72976464918435</v>
      </c>
      <c r="I11" s="8">
        <f t="shared" si="1"/>
        <v>11.663969989839307</v>
      </c>
      <c r="J11" s="9">
        <f t="shared" si="2"/>
        <v>53.27360582538845</v>
      </c>
      <c r="L11" s="73">
        <f t="shared" si="3"/>
        <v>364158.5</v>
      </c>
      <c r="M11" s="73">
        <f t="shared" si="3"/>
        <v>415326</v>
      </c>
      <c r="N11" s="73">
        <f t="shared" si="4"/>
        <v>730974.5</v>
      </c>
      <c r="O11" s="73">
        <f t="shared" si="4"/>
        <v>463769.5</v>
      </c>
      <c r="P11" s="73">
        <f t="shared" si="5"/>
        <v>366816</v>
      </c>
      <c r="Q11" s="73">
        <f t="shared" si="5"/>
        <v>48443.5</v>
      </c>
      <c r="R11" s="73">
        <f t="shared" si="6"/>
        <v>2188.5464071856286</v>
      </c>
      <c r="S11" s="73">
        <f t="shared" si="7"/>
        <v>1388.5314371257484</v>
      </c>
    </row>
    <row r="12" spans="1:19" ht="15">
      <c r="A12" s="10" t="s">
        <v>10</v>
      </c>
      <c r="B12" s="3">
        <v>975386</v>
      </c>
      <c r="C12" s="3">
        <v>469605</v>
      </c>
      <c r="D12" s="3">
        <v>1444991</v>
      </c>
      <c r="E12" s="3">
        <v>1848369</v>
      </c>
      <c r="F12" s="3">
        <v>1011163</v>
      </c>
      <c r="G12" s="3">
        <v>2859532</v>
      </c>
      <c r="H12" s="4">
        <f t="shared" si="0"/>
        <v>89.50128461962751</v>
      </c>
      <c r="I12" s="4">
        <f t="shared" si="1"/>
        <v>115.32202595798597</v>
      </c>
      <c r="J12" s="5">
        <f t="shared" si="2"/>
        <v>97.89272043908925</v>
      </c>
      <c r="L12" s="73">
        <f t="shared" si="3"/>
        <v>487693</v>
      </c>
      <c r="M12" s="73">
        <f t="shared" si="3"/>
        <v>234802.5</v>
      </c>
      <c r="N12" s="73">
        <f t="shared" si="4"/>
        <v>924184.5</v>
      </c>
      <c r="O12" s="73">
        <f t="shared" si="4"/>
        <v>505581.5</v>
      </c>
      <c r="P12" s="73">
        <f t="shared" si="5"/>
        <v>436491.5</v>
      </c>
      <c r="Q12" s="73">
        <f t="shared" si="5"/>
        <v>270779</v>
      </c>
      <c r="R12" s="73">
        <f t="shared" si="6"/>
        <v>2767.0194610778444</v>
      </c>
      <c r="S12" s="73">
        <f t="shared" si="7"/>
        <v>1513.7170658682635</v>
      </c>
    </row>
    <row r="13" spans="1:19" ht="15">
      <c r="A13" s="6" t="s">
        <v>11</v>
      </c>
      <c r="B13" s="7">
        <v>2145059</v>
      </c>
      <c r="C13" s="7">
        <v>217539</v>
      </c>
      <c r="D13" s="7">
        <v>2362598</v>
      </c>
      <c r="E13" s="7">
        <v>2716079</v>
      </c>
      <c r="F13" s="7">
        <v>351273</v>
      </c>
      <c r="G13" s="7">
        <v>3067352</v>
      </c>
      <c r="H13" s="8">
        <f t="shared" si="0"/>
        <v>26.620246809062127</v>
      </c>
      <c r="I13" s="8">
        <f t="shared" si="1"/>
        <v>61.47587329168564</v>
      </c>
      <c r="J13" s="9">
        <f t="shared" si="2"/>
        <v>29.82961976603722</v>
      </c>
      <c r="L13" s="73">
        <f t="shared" si="3"/>
        <v>1072529.5</v>
      </c>
      <c r="M13" s="73">
        <f t="shared" si="3"/>
        <v>108769.5</v>
      </c>
      <c r="N13" s="73">
        <f t="shared" si="4"/>
        <v>1358039.5</v>
      </c>
      <c r="O13" s="73">
        <f t="shared" si="4"/>
        <v>175636.5</v>
      </c>
      <c r="P13" s="73">
        <f t="shared" si="5"/>
        <v>285510</v>
      </c>
      <c r="Q13" s="73">
        <f t="shared" si="5"/>
        <v>66867</v>
      </c>
      <c r="R13" s="73">
        <f t="shared" si="6"/>
        <v>4065.986526946108</v>
      </c>
      <c r="S13" s="73">
        <f t="shared" si="7"/>
        <v>525.8577844311377</v>
      </c>
    </row>
    <row r="14" spans="1:19" ht="15">
      <c r="A14" s="10" t="s">
        <v>12</v>
      </c>
      <c r="B14" s="3">
        <v>1649923</v>
      </c>
      <c r="C14" s="3">
        <v>59837</v>
      </c>
      <c r="D14" s="3">
        <v>1709760</v>
      </c>
      <c r="E14" s="3">
        <v>2191167</v>
      </c>
      <c r="F14" s="3">
        <v>233213</v>
      </c>
      <c r="G14" s="3">
        <v>2424380</v>
      </c>
      <c r="H14" s="4">
        <f t="shared" si="0"/>
        <v>32.80419752921803</v>
      </c>
      <c r="I14" s="4">
        <f t="shared" si="1"/>
        <v>289.74714641442586</v>
      </c>
      <c r="J14" s="5">
        <f t="shared" si="2"/>
        <v>41.79650945161894</v>
      </c>
      <c r="L14" s="73">
        <f t="shared" si="3"/>
        <v>824961.5</v>
      </c>
      <c r="M14" s="73">
        <f t="shared" si="3"/>
        <v>29918.5</v>
      </c>
      <c r="N14" s="73">
        <f t="shared" si="4"/>
        <v>1095583.5</v>
      </c>
      <c r="O14" s="73">
        <f t="shared" si="4"/>
        <v>116606.5</v>
      </c>
      <c r="P14" s="73">
        <f t="shared" si="5"/>
        <v>270622</v>
      </c>
      <c r="Q14" s="73">
        <f t="shared" si="5"/>
        <v>86688</v>
      </c>
      <c r="R14" s="73">
        <f t="shared" si="6"/>
        <v>3280.190119760479</v>
      </c>
      <c r="S14" s="73">
        <f t="shared" si="7"/>
        <v>349.12125748502996</v>
      </c>
    </row>
    <row r="15" spans="1:19" ht="15">
      <c r="A15" s="6" t="s">
        <v>13</v>
      </c>
      <c r="B15" s="7">
        <v>520508</v>
      </c>
      <c r="C15" s="7">
        <v>2121</v>
      </c>
      <c r="D15" s="7">
        <v>522629</v>
      </c>
      <c r="E15" s="7">
        <v>708523</v>
      </c>
      <c r="F15" s="7">
        <v>2497</v>
      </c>
      <c r="G15" s="7">
        <v>711020</v>
      </c>
      <c r="H15" s="8">
        <f t="shared" si="0"/>
        <v>36.121442898091864</v>
      </c>
      <c r="I15" s="8">
        <f t="shared" si="1"/>
        <v>17.727487034417727</v>
      </c>
      <c r="J15" s="9">
        <f t="shared" si="2"/>
        <v>36.046794188611806</v>
      </c>
      <c r="L15" s="73">
        <f t="shared" si="3"/>
        <v>260254</v>
      </c>
      <c r="M15" s="73">
        <f t="shared" si="3"/>
        <v>1060.5</v>
      </c>
      <c r="N15" s="73">
        <f t="shared" si="4"/>
        <v>354261.5</v>
      </c>
      <c r="O15" s="73">
        <f t="shared" si="4"/>
        <v>1248.5</v>
      </c>
      <c r="P15" s="73">
        <f t="shared" si="5"/>
        <v>94007.5</v>
      </c>
      <c r="Q15" s="73">
        <f t="shared" si="5"/>
        <v>188</v>
      </c>
      <c r="R15" s="73">
        <f t="shared" si="6"/>
        <v>1060.6631736526947</v>
      </c>
      <c r="S15" s="73">
        <f t="shared" si="7"/>
        <v>3.7380239520958085</v>
      </c>
    </row>
    <row r="16" spans="1:19" ht="15">
      <c r="A16" s="10" t="s">
        <v>14</v>
      </c>
      <c r="B16" s="3">
        <v>1187490</v>
      </c>
      <c r="C16" s="3">
        <v>118087</v>
      </c>
      <c r="D16" s="3">
        <v>1305577</v>
      </c>
      <c r="E16" s="3">
        <v>1550366</v>
      </c>
      <c r="F16" s="3">
        <v>145155</v>
      </c>
      <c r="G16" s="3">
        <v>1695521</v>
      </c>
      <c r="H16" s="4">
        <f t="shared" si="0"/>
        <v>30.55823627988446</v>
      </c>
      <c r="I16" s="4">
        <f t="shared" si="1"/>
        <v>22.92208287110351</v>
      </c>
      <c r="J16" s="5">
        <f t="shared" si="2"/>
        <v>29.86756047326201</v>
      </c>
      <c r="L16" s="73">
        <f t="shared" si="3"/>
        <v>593745</v>
      </c>
      <c r="M16" s="73">
        <f t="shared" si="3"/>
        <v>59043.5</v>
      </c>
      <c r="N16" s="73">
        <f t="shared" si="4"/>
        <v>775183</v>
      </c>
      <c r="O16" s="73">
        <f t="shared" si="4"/>
        <v>72577.5</v>
      </c>
      <c r="P16" s="73">
        <f t="shared" si="5"/>
        <v>181438</v>
      </c>
      <c r="Q16" s="73">
        <f t="shared" si="5"/>
        <v>13534</v>
      </c>
      <c r="R16" s="73">
        <f t="shared" si="6"/>
        <v>2320.9071856287424</v>
      </c>
      <c r="S16" s="73">
        <f t="shared" si="7"/>
        <v>217.29790419161677</v>
      </c>
    </row>
    <row r="17" spans="1:19" ht="15">
      <c r="A17" s="6" t="s">
        <v>15</v>
      </c>
      <c r="B17" s="7">
        <v>114230</v>
      </c>
      <c r="C17" s="7">
        <v>1295</v>
      </c>
      <c r="D17" s="7">
        <v>115525</v>
      </c>
      <c r="E17" s="7">
        <v>118183</v>
      </c>
      <c r="F17" s="7">
        <v>0</v>
      </c>
      <c r="G17" s="7">
        <v>118183</v>
      </c>
      <c r="H17" s="8">
        <f t="shared" si="0"/>
        <v>3.4605620239866934</v>
      </c>
      <c r="I17" s="8">
        <f t="shared" si="1"/>
        <v>-100</v>
      </c>
      <c r="J17" s="9">
        <f t="shared" si="2"/>
        <v>2.300800692490803</v>
      </c>
      <c r="L17" s="73">
        <f t="shared" si="3"/>
        <v>57115</v>
      </c>
      <c r="M17" s="73">
        <f t="shared" si="3"/>
        <v>647.5</v>
      </c>
      <c r="N17" s="73">
        <f t="shared" si="4"/>
        <v>59091.5</v>
      </c>
      <c r="O17" s="73">
        <f t="shared" si="4"/>
        <v>0</v>
      </c>
      <c r="P17" s="73">
        <f t="shared" si="5"/>
        <v>1976.5</v>
      </c>
      <c r="Q17" s="73">
        <f t="shared" si="5"/>
        <v>-647.5</v>
      </c>
      <c r="R17" s="73">
        <f t="shared" si="6"/>
        <v>176.92065868263472</v>
      </c>
      <c r="S17" s="73">
        <f t="shared" si="7"/>
        <v>0</v>
      </c>
    </row>
    <row r="18" spans="1:19" ht="15">
      <c r="A18" s="10" t="s">
        <v>16</v>
      </c>
      <c r="B18" s="3">
        <v>193298</v>
      </c>
      <c r="C18" s="3">
        <v>367</v>
      </c>
      <c r="D18" s="3">
        <v>193665</v>
      </c>
      <c r="E18" s="3">
        <v>213194</v>
      </c>
      <c r="F18" s="3">
        <v>0</v>
      </c>
      <c r="G18" s="3">
        <v>213194</v>
      </c>
      <c r="H18" s="4">
        <f t="shared" si="0"/>
        <v>10.292915601816883</v>
      </c>
      <c r="I18" s="4">
        <f t="shared" si="1"/>
        <v>-100</v>
      </c>
      <c r="J18" s="5">
        <f t="shared" si="2"/>
        <v>10.083907778896547</v>
      </c>
      <c r="L18" s="73">
        <f t="shared" si="3"/>
        <v>96649</v>
      </c>
      <c r="M18" s="73">
        <f t="shared" si="3"/>
        <v>183.5</v>
      </c>
      <c r="N18" s="73">
        <f t="shared" si="4"/>
        <v>106597</v>
      </c>
      <c r="O18" s="73">
        <f t="shared" si="4"/>
        <v>0</v>
      </c>
      <c r="P18" s="73">
        <f t="shared" si="5"/>
        <v>9948</v>
      </c>
      <c r="Q18" s="73">
        <f t="shared" si="5"/>
        <v>-183.5</v>
      </c>
      <c r="R18" s="73">
        <f t="shared" si="6"/>
        <v>319.15269461077844</v>
      </c>
      <c r="S18" s="73">
        <f t="shared" si="7"/>
        <v>0</v>
      </c>
    </row>
    <row r="19" spans="1:19" ht="15">
      <c r="A19" s="6" t="s">
        <v>17</v>
      </c>
      <c r="B19" s="7">
        <v>83050</v>
      </c>
      <c r="C19" s="7">
        <v>4062</v>
      </c>
      <c r="D19" s="7">
        <v>87112</v>
      </c>
      <c r="E19" s="7">
        <v>89741</v>
      </c>
      <c r="F19" s="7">
        <v>15704</v>
      </c>
      <c r="G19" s="7">
        <v>105445</v>
      </c>
      <c r="H19" s="8">
        <f t="shared" si="0"/>
        <v>8.056592414208307</v>
      </c>
      <c r="I19" s="8">
        <f t="shared" si="1"/>
        <v>286.60758247168883</v>
      </c>
      <c r="J19" s="9">
        <f t="shared" si="2"/>
        <v>21.04532096611259</v>
      </c>
      <c r="L19" s="73">
        <f t="shared" si="3"/>
        <v>41525</v>
      </c>
      <c r="M19" s="73">
        <f t="shared" si="3"/>
        <v>2031</v>
      </c>
      <c r="N19" s="73">
        <f t="shared" si="4"/>
        <v>44870.5</v>
      </c>
      <c r="O19" s="73">
        <f t="shared" si="4"/>
        <v>7852</v>
      </c>
      <c r="P19" s="73">
        <f t="shared" si="5"/>
        <v>3345.5</v>
      </c>
      <c r="Q19" s="73">
        <f t="shared" si="5"/>
        <v>5821</v>
      </c>
      <c r="R19" s="73">
        <f t="shared" si="6"/>
        <v>134.34281437125748</v>
      </c>
      <c r="S19" s="73">
        <f t="shared" si="7"/>
        <v>23.508982035928145</v>
      </c>
    </row>
    <row r="20" spans="1:19" ht="15">
      <c r="A20" s="10" t="s">
        <v>54</v>
      </c>
      <c r="B20" s="3">
        <v>0</v>
      </c>
      <c r="C20" s="3">
        <v>0</v>
      </c>
      <c r="D20" s="3">
        <v>0</v>
      </c>
      <c r="E20" s="3">
        <v>0</v>
      </c>
      <c r="F20" s="3">
        <v>0</v>
      </c>
      <c r="G20" s="3">
        <v>0</v>
      </c>
      <c r="H20" s="4">
        <f t="shared" si="0"/>
        <v>0</v>
      </c>
      <c r="I20" s="4">
        <f t="shared" si="1"/>
        <v>0</v>
      </c>
      <c r="J20" s="5">
        <f t="shared" si="2"/>
        <v>0</v>
      </c>
      <c r="L20" s="73">
        <f t="shared" si="3"/>
        <v>0</v>
      </c>
      <c r="M20" s="73">
        <f t="shared" si="3"/>
        <v>0</v>
      </c>
      <c r="N20" s="73">
        <f t="shared" si="4"/>
        <v>0</v>
      </c>
      <c r="O20" s="73">
        <f t="shared" si="4"/>
        <v>0</v>
      </c>
      <c r="P20" s="73">
        <f t="shared" si="5"/>
        <v>0</v>
      </c>
      <c r="Q20" s="73">
        <f t="shared" si="5"/>
        <v>0</v>
      </c>
      <c r="R20" s="73">
        <f t="shared" si="6"/>
        <v>0</v>
      </c>
      <c r="S20" s="73">
        <f t="shared" si="7"/>
        <v>0</v>
      </c>
    </row>
    <row r="21" spans="1:19" ht="15">
      <c r="A21" s="6" t="s">
        <v>18</v>
      </c>
      <c r="B21" s="7">
        <v>148284</v>
      </c>
      <c r="C21" s="7">
        <v>5249</v>
      </c>
      <c r="D21" s="7">
        <v>153533</v>
      </c>
      <c r="E21" s="7">
        <v>252919</v>
      </c>
      <c r="F21" s="7">
        <v>3528</v>
      </c>
      <c r="G21" s="7">
        <v>256447</v>
      </c>
      <c r="H21" s="8">
        <f t="shared" si="0"/>
        <v>70.56391788729735</v>
      </c>
      <c r="I21" s="8">
        <f t="shared" si="1"/>
        <v>-32.78719756144027</v>
      </c>
      <c r="J21" s="9">
        <f t="shared" si="2"/>
        <v>67.03054066552467</v>
      </c>
      <c r="L21" s="73">
        <f t="shared" si="3"/>
        <v>74142</v>
      </c>
      <c r="M21" s="73">
        <f t="shared" si="3"/>
        <v>2624.5</v>
      </c>
      <c r="N21" s="73">
        <f t="shared" si="4"/>
        <v>126459.5</v>
      </c>
      <c r="O21" s="73">
        <f t="shared" si="4"/>
        <v>1764</v>
      </c>
      <c r="P21" s="73">
        <f t="shared" si="5"/>
        <v>52317.5</v>
      </c>
      <c r="Q21" s="73">
        <f t="shared" si="5"/>
        <v>-860.5</v>
      </c>
      <c r="R21" s="73">
        <f t="shared" si="6"/>
        <v>378.62125748502996</v>
      </c>
      <c r="S21" s="73">
        <f t="shared" si="7"/>
        <v>5.281437125748503</v>
      </c>
    </row>
    <row r="22" spans="1:19" ht="15">
      <c r="A22" s="10" t="s">
        <v>19</v>
      </c>
      <c r="B22" s="3">
        <v>0</v>
      </c>
      <c r="C22" s="3">
        <v>0</v>
      </c>
      <c r="D22" s="3">
        <v>0</v>
      </c>
      <c r="E22" s="3">
        <v>0</v>
      </c>
      <c r="F22" s="3">
        <v>0</v>
      </c>
      <c r="G22" s="3">
        <v>0</v>
      </c>
      <c r="H22" s="4">
        <f t="shared" si="0"/>
        <v>0</v>
      </c>
      <c r="I22" s="4">
        <f t="shared" si="1"/>
        <v>0</v>
      </c>
      <c r="J22" s="5">
        <f t="shared" si="2"/>
        <v>0</v>
      </c>
      <c r="L22" s="73">
        <f t="shared" si="3"/>
        <v>0</v>
      </c>
      <c r="M22" s="73">
        <f t="shared" si="3"/>
        <v>0</v>
      </c>
      <c r="N22" s="73">
        <f t="shared" si="4"/>
        <v>0</v>
      </c>
      <c r="O22" s="73">
        <f t="shared" si="4"/>
        <v>0</v>
      </c>
      <c r="P22" s="73">
        <f t="shared" si="5"/>
        <v>0</v>
      </c>
      <c r="Q22" s="73">
        <f t="shared" si="5"/>
        <v>0</v>
      </c>
      <c r="R22" s="73">
        <f t="shared" si="6"/>
        <v>0</v>
      </c>
      <c r="S22" s="73">
        <f t="shared" si="7"/>
        <v>0</v>
      </c>
    </row>
    <row r="23" spans="1:19" ht="15">
      <c r="A23" s="6" t="s">
        <v>20</v>
      </c>
      <c r="B23" s="7">
        <v>339504</v>
      </c>
      <c r="C23" s="7">
        <v>1153</v>
      </c>
      <c r="D23" s="7">
        <v>340657</v>
      </c>
      <c r="E23" s="7">
        <v>491269</v>
      </c>
      <c r="F23" s="7">
        <v>0</v>
      </c>
      <c r="G23" s="7">
        <v>491269</v>
      </c>
      <c r="H23" s="8">
        <f t="shared" si="0"/>
        <v>44.70197700174372</v>
      </c>
      <c r="I23" s="8">
        <f t="shared" si="1"/>
        <v>-100</v>
      </c>
      <c r="J23" s="9">
        <f t="shared" si="2"/>
        <v>44.212213458111826</v>
      </c>
      <c r="L23" s="73">
        <f t="shared" si="3"/>
        <v>169752</v>
      </c>
      <c r="M23" s="73">
        <f t="shared" si="3"/>
        <v>576.5</v>
      </c>
      <c r="N23" s="73">
        <f t="shared" si="4"/>
        <v>245634.5</v>
      </c>
      <c r="O23" s="73">
        <f t="shared" si="4"/>
        <v>0</v>
      </c>
      <c r="P23" s="73">
        <f t="shared" si="5"/>
        <v>75882.5</v>
      </c>
      <c r="Q23" s="73">
        <f t="shared" si="5"/>
        <v>-576.5</v>
      </c>
      <c r="R23" s="73">
        <f t="shared" si="6"/>
        <v>735.4326347305389</v>
      </c>
      <c r="S23" s="73">
        <f t="shared" si="7"/>
        <v>0</v>
      </c>
    </row>
    <row r="24" spans="1:19" ht="15">
      <c r="A24" s="10" t="s">
        <v>21</v>
      </c>
      <c r="B24" s="3">
        <v>111697</v>
      </c>
      <c r="C24" s="3">
        <v>271</v>
      </c>
      <c r="D24" s="3">
        <v>111968</v>
      </c>
      <c r="E24" s="3">
        <v>143642</v>
      </c>
      <c r="F24" s="3">
        <v>0</v>
      </c>
      <c r="G24" s="3">
        <v>143642</v>
      </c>
      <c r="H24" s="4">
        <f t="shared" si="0"/>
        <v>28.59969381451606</v>
      </c>
      <c r="I24" s="4">
        <f t="shared" si="1"/>
        <v>-100</v>
      </c>
      <c r="J24" s="5">
        <f t="shared" si="2"/>
        <v>28.28843955415833</v>
      </c>
      <c r="L24" s="73">
        <f t="shared" si="3"/>
        <v>55848.5</v>
      </c>
      <c r="M24" s="73">
        <f t="shared" si="3"/>
        <v>135.5</v>
      </c>
      <c r="N24" s="73">
        <f t="shared" si="4"/>
        <v>71821</v>
      </c>
      <c r="O24" s="73">
        <f t="shared" si="4"/>
        <v>0</v>
      </c>
      <c r="P24" s="73">
        <f t="shared" si="5"/>
        <v>15972.5</v>
      </c>
      <c r="Q24" s="73">
        <f t="shared" si="5"/>
        <v>-135.5</v>
      </c>
      <c r="R24" s="73">
        <f t="shared" si="6"/>
        <v>215.03293413173654</v>
      </c>
      <c r="S24" s="73">
        <f t="shared" si="7"/>
        <v>0</v>
      </c>
    </row>
    <row r="25" spans="1:19" ht="15">
      <c r="A25" s="6" t="s">
        <v>22</v>
      </c>
      <c r="B25" s="7">
        <v>51092</v>
      </c>
      <c r="C25" s="7">
        <v>9479</v>
      </c>
      <c r="D25" s="7">
        <v>60571</v>
      </c>
      <c r="E25" s="7">
        <v>70869</v>
      </c>
      <c r="F25" s="7">
        <v>474</v>
      </c>
      <c r="G25" s="7">
        <v>71343</v>
      </c>
      <c r="H25" s="8">
        <f t="shared" si="0"/>
        <v>38.70860408674548</v>
      </c>
      <c r="I25" s="8">
        <f t="shared" si="1"/>
        <v>-94.99947251819812</v>
      </c>
      <c r="J25" s="9">
        <f t="shared" si="2"/>
        <v>17.784088094962936</v>
      </c>
      <c r="L25" s="73">
        <f t="shared" si="3"/>
        <v>25546</v>
      </c>
      <c r="M25" s="73">
        <f t="shared" si="3"/>
        <v>4739.5</v>
      </c>
      <c r="N25" s="73">
        <f t="shared" si="4"/>
        <v>35434.5</v>
      </c>
      <c r="O25" s="73">
        <f t="shared" si="4"/>
        <v>237</v>
      </c>
      <c r="P25" s="73">
        <f t="shared" si="5"/>
        <v>9888.5</v>
      </c>
      <c r="Q25" s="73">
        <f t="shared" si="5"/>
        <v>-4502.5</v>
      </c>
      <c r="R25" s="73">
        <f t="shared" si="6"/>
        <v>106.09131736526946</v>
      </c>
      <c r="S25" s="73">
        <f t="shared" si="7"/>
        <v>0.7095808383233533</v>
      </c>
    </row>
    <row r="26" spans="1:19" ht="15">
      <c r="A26" s="10" t="s">
        <v>23</v>
      </c>
      <c r="B26" s="3">
        <v>92900</v>
      </c>
      <c r="C26" s="3">
        <v>1286</v>
      </c>
      <c r="D26" s="3">
        <v>94186</v>
      </c>
      <c r="E26" s="3">
        <v>86733</v>
      </c>
      <c r="F26" s="3">
        <v>0</v>
      </c>
      <c r="G26" s="3">
        <v>86733</v>
      </c>
      <c r="H26" s="4">
        <f t="shared" si="0"/>
        <v>-6.638320775026911</v>
      </c>
      <c r="I26" s="4">
        <f t="shared" si="1"/>
        <v>-100</v>
      </c>
      <c r="J26" s="5">
        <f t="shared" si="2"/>
        <v>-7.913065636081795</v>
      </c>
      <c r="L26" s="73">
        <f t="shared" si="3"/>
        <v>46450</v>
      </c>
      <c r="M26" s="73">
        <f t="shared" si="3"/>
        <v>643</v>
      </c>
      <c r="N26" s="73">
        <f t="shared" si="4"/>
        <v>43366.5</v>
      </c>
      <c r="O26" s="73">
        <f t="shared" si="4"/>
        <v>0</v>
      </c>
      <c r="P26" s="73">
        <f t="shared" si="5"/>
        <v>-3083.5</v>
      </c>
      <c r="Q26" s="73">
        <f t="shared" si="5"/>
        <v>-643</v>
      </c>
      <c r="R26" s="73">
        <f t="shared" si="6"/>
        <v>129.83982035928145</v>
      </c>
      <c r="S26" s="73">
        <f t="shared" si="7"/>
        <v>0</v>
      </c>
    </row>
    <row r="27" spans="1:19" ht="15">
      <c r="A27" s="6" t="s">
        <v>24</v>
      </c>
      <c r="B27" s="7">
        <v>0</v>
      </c>
      <c r="C27" s="7">
        <v>0</v>
      </c>
      <c r="D27" s="7">
        <v>0</v>
      </c>
      <c r="E27" s="7">
        <v>0</v>
      </c>
      <c r="F27" s="7">
        <v>0</v>
      </c>
      <c r="G27" s="7">
        <v>0</v>
      </c>
      <c r="H27" s="8">
        <f t="shared" si="0"/>
        <v>0</v>
      </c>
      <c r="I27" s="8">
        <f t="shared" si="1"/>
        <v>0</v>
      </c>
      <c r="J27" s="9">
        <f t="shared" si="2"/>
        <v>0</v>
      </c>
      <c r="L27" s="73">
        <f t="shared" si="3"/>
        <v>0</v>
      </c>
      <c r="M27" s="73">
        <f t="shared" si="3"/>
        <v>0</v>
      </c>
      <c r="N27" s="73">
        <f t="shared" si="4"/>
        <v>0</v>
      </c>
      <c r="O27" s="73">
        <f t="shared" si="4"/>
        <v>0</v>
      </c>
      <c r="P27" s="73">
        <f t="shared" si="5"/>
        <v>0</v>
      </c>
      <c r="Q27" s="73">
        <f t="shared" si="5"/>
        <v>0</v>
      </c>
      <c r="R27" s="73">
        <f t="shared" si="6"/>
        <v>0</v>
      </c>
      <c r="S27" s="73">
        <f t="shared" si="7"/>
        <v>0</v>
      </c>
    </row>
    <row r="28" spans="1:19" ht="15">
      <c r="A28" s="10" t="s">
        <v>25</v>
      </c>
      <c r="B28" s="3">
        <v>214453</v>
      </c>
      <c r="C28" s="3">
        <v>7874</v>
      </c>
      <c r="D28" s="3">
        <v>222327</v>
      </c>
      <c r="E28" s="3">
        <v>251641</v>
      </c>
      <c r="F28" s="3">
        <v>27295</v>
      </c>
      <c r="G28" s="3">
        <v>278936</v>
      </c>
      <c r="H28" s="4">
        <f t="shared" si="0"/>
        <v>17.340862566622988</v>
      </c>
      <c r="I28" s="4">
        <f t="shared" si="1"/>
        <v>246.6471932943866</v>
      </c>
      <c r="J28" s="5">
        <f t="shared" si="2"/>
        <v>25.462044645949433</v>
      </c>
      <c r="L28" s="73">
        <f t="shared" si="3"/>
        <v>107226.5</v>
      </c>
      <c r="M28" s="73">
        <f t="shared" si="3"/>
        <v>3937</v>
      </c>
      <c r="N28" s="73">
        <f t="shared" si="4"/>
        <v>125820.5</v>
      </c>
      <c r="O28" s="73">
        <f t="shared" si="4"/>
        <v>13647.5</v>
      </c>
      <c r="P28" s="73">
        <f t="shared" si="5"/>
        <v>18594</v>
      </c>
      <c r="Q28" s="73">
        <f t="shared" si="5"/>
        <v>9710.5</v>
      </c>
      <c r="R28" s="73">
        <f t="shared" si="6"/>
        <v>376.7080838323353</v>
      </c>
      <c r="S28" s="73">
        <f t="shared" si="7"/>
        <v>40.86077844311377</v>
      </c>
    </row>
    <row r="29" spans="1:19" ht="15">
      <c r="A29" s="6" t="s">
        <v>26</v>
      </c>
      <c r="B29" s="7">
        <v>1012128</v>
      </c>
      <c r="C29" s="7">
        <v>23275</v>
      </c>
      <c r="D29" s="7">
        <v>1035403</v>
      </c>
      <c r="E29" s="7">
        <v>1191313</v>
      </c>
      <c r="F29" s="7">
        <v>53668</v>
      </c>
      <c r="G29" s="7">
        <v>1244981</v>
      </c>
      <c r="H29" s="8">
        <f t="shared" si="0"/>
        <v>17.703788453634324</v>
      </c>
      <c r="I29" s="8">
        <f t="shared" si="1"/>
        <v>130.58216970998927</v>
      </c>
      <c r="J29" s="9">
        <f t="shared" si="2"/>
        <v>20.241200769169108</v>
      </c>
      <c r="L29" s="73">
        <f t="shared" si="3"/>
        <v>506064</v>
      </c>
      <c r="M29" s="73">
        <f t="shared" si="3"/>
        <v>11637.5</v>
      </c>
      <c r="N29" s="73">
        <f t="shared" si="4"/>
        <v>595656.5</v>
      </c>
      <c r="O29" s="73">
        <f t="shared" si="4"/>
        <v>26834</v>
      </c>
      <c r="P29" s="73">
        <f t="shared" si="5"/>
        <v>89592.5</v>
      </c>
      <c r="Q29" s="73">
        <f t="shared" si="5"/>
        <v>15196.5</v>
      </c>
      <c r="R29" s="73">
        <f t="shared" si="6"/>
        <v>1783.4026946107786</v>
      </c>
      <c r="S29" s="73">
        <f t="shared" si="7"/>
        <v>80.34131736526946</v>
      </c>
    </row>
    <row r="30" spans="1:19" ht="15">
      <c r="A30" s="10" t="s">
        <v>27</v>
      </c>
      <c r="B30" s="3">
        <v>485013</v>
      </c>
      <c r="C30" s="3">
        <v>23279</v>
      </c>
      <c r="D30" s="3">
        <v>508292</v>
      </c>
      <c r="E30" s="3">
        <v>441825</v>
      </c>
      <c r="F30" s="3">
        <v>32570</v>
      </c>
      <c r="G30" s="3">
        <v>474395</v>
      </c>
      <c r="H30" s="4">
        <f t="shared" si="0"/>
        <v>-8.904503590625405</v>
      </c>
      <c r="I30" s="4">
        <f t="shared" si="1"/>
        <v>39.91150822629838</v>
      </c>
      <c r="J30" s="5">
        <f t="shared" si="2"/>
        <v>-6.668804545418775</v>
      </c>
      <c r="L30" s="73">
        <f t="shared" si="3"/>
        <v>242506.5</v>
      </c>
      <c r="M30" s="73">
        <f t="shared" si="3"/>
        <v>11639.5</v>
      </c>
      <c r="N30" s="73">
        <f t="shared" si="4"/>
        <v>220912.5</v>
      </c>
      <c r="O30" s="73">
        <f t="shared" si="4"/>
        <v>16285</v>
      </c>
      <c r="P30" s="73">
        <f t="shared" si="5"/>
        <v>-21594</v>
      </c>
      <c r="Q30" s="73">
        <f t="shared" si="5"/>
        <v>4645.5</v>
      </c>
      <c r="R30" s="73">
        <f t="shared" si="6"/>
        <v>661.4146706586827</v>
      </c>
      <c r="S30" s="73">
        <f t="shared" si="7"/>
        <v>48.75748502994012</v>
      </c>
    </row>
    <row r="31" spans="1:19" ht="15">
      <c r="A31" s="6" t="s">
        <v>75</v>
      </c>
      <c r="B31" s="7">
        <v>208055</v>
      </c>
      <c r="C31" s="7">
        <v>2346</v>
      </c>
      <c r="D31" s="7">
        <v>210401</v>
      </c>
      <c r="E31" s="7">
        <v>252755</v>
      </c>
      <c r="F31" s="7">
        <v>5204</v>
      </c>
      <c r="G31" s="7">
        <v>257959</v>
      </c>
      <c r="H31" s="8">
        <f t="shared" si="0"/>
        <v>21.484703563961453</v>
      </c>
      <c r="I31" s="8">
        <f t="shared" si="1"/>
        <v>121.82438192668373</v>
      </c>
      <c r="J31" s="9">
        <f t="shared" si="2"/>
        <v>22.603504736194218</v>
      </c>
      <c r="L31" s="73">
        <f t="shared" si="3"/>
        <v>104027.5</v>
      </c>
      <c r="M31" s="73">
        <f t="shared" si="3"/>
        <v>1173</v>
      </c>
      <c r="N31" s="73">
        <f t="shared" si="4"/>
        <v>126377.5</v>
      </c>
      <c r="O31" s="73">
        <f t="shared" si="4"/>
        <v>2602</v>
      </c>
      <c r="P31" s="73">
        <f t="shared" si="5"/>
        <v>22350</v>
      </c>
      <c r="Q31" s="73">
        <f t="shared" si="5"/>
        <v>1429</v>
      </c>
      <c r="R31" s="73">
        <f t="shared" si="6"/>
        <v>378.375748502994</v>
      </c>
      <c r="S31" s="73">
        <f t="shared" si="7"/>
        <v>7.790419161676646</v>
      </c>
    </row>
    <row r="32" spans="1:19" ht="15">
      <c r="A32" s="10" t="s">
        <v>55</v>
      </c>
      <c r="B32" s="3">
        <v>78</v>
      </c>
      <c r="C32" s="3">
        <v>46225</v>
      </c>
      <c r="D32" s="3">
        <v>46303</v>
      </c>
      <c r="E32" s="3">
        <v>1351</v>
      </c>
      <c r="F32" s="3">
        <v>91146</v>
      </c>
      <c r="G32" s="3">
        <v>92497</v>
      </c>
      <c r="H32" s="4">
        <f t="shared" si="0"/>
        <v>1632.0512820512822</v>
      </c>
      <c r="I32" s="4">
        <f t="shared" si="1"/>
        <v>97.1790156841536</v>
      </c>
      <c r="J32" s="5">
        <f t="shared" si="2"/>
        <v>99.76459408677624</v>
      </c>
      <c r="L32" s="73">
        <f t="shared" si="3"/>
        <v>39</v>
      </c>
      <c r="M32" s="73">
        <f t="shared" si="3"/>
        <v>23112.5</v>
      </c>
      <c r="N32" s="73">
        <f t="shared" si="4"/>
        <v>675.5</v>
      </c>
      <c r="O32" s="73">
        <f t="shared" si="4"/>
        <v>45573</v>
      </c>
      <c r="P32" s="73">
        <f t="shared" si="5"/>
        <v>636.5</v>
      </c>
      <c r="Q32" s="73">
        <f t="shared" si="5"/>
        <v>22460.5</v>
      </c>
      <c r="R32" s="73">
        <f t="shared" si="6"/>
        <v>2.0224550898203595</v>
      </c>
      <c r="S32" s="73">
        <f t="shared" si="7"/>
        <v>136.44610778443115</v>
      </c>
    </row>
    <row r="33" spans="1:19" ht="15">
      <c r="A33" s="6" t="s">
        <v>67</v>
      </c>
      <c r="B33" s="7">
        <v>91573</v>
      </c>
      <c r="C33" s="7">
        <v>0</v>
      </c>
      <c r="D33" s="7">
        <v>91573</v>
      </c>
      <c r="E33" s="7">
        <v>121918</v>
      </c>
      <c r="F33" s="7">
        <v>0</v>
      </c>
      <c r="G33" s="7">
        <v>121918</v>
      </c>
      <c r="H33" s="8">
        <f t="shared" si="0"/>
        <v>33.13749686042829</v>
      </c>
      <c r="I33" s="8">
        <f t="shared" si="1"/>
        <v>0</v>
      </c>
      <c r="J33" s="9">
        <f t="shared" si="2"/>
        <v>33.13749686042829</v>
      </c>
      <c r="L33" s="73">
        <f t="shared" si="3"/>
        <v>45786.5</v>
      </c>
      <c r="M33" s="73">
        <f t="shared" si="3"/>
        <v>0</v>
      </c>
      <c r="N33" s="73">
        <f t="shared" si="4"/>
        <v>60959</v>
      </c>
      <c r="O33" s="73">
        <f t="shared" si="4"/>
        <v>0</v>
      </c>
      <c r="P33" s="73">
        <f t="shared" si="5"/>
        <v>15172.5</v>
      </c>
      <c r="Q33" s="73">
        <f t="shared" si="5"/>
        <v>0</v>
      </c>
      <c r="R33" s="73">
        <f t="shared" si="6"/>
        <v>182.5119760479042</v>
      </c>
      <c r="S33" s="73">
        <f t="shared" si="7"/>
        <v>0</v>
      </c>
    </row>
    <row r="34" spans="1:19" ht="15">
      <c r="A34" s="10" t="s">
        <v>28</v>
      </c>
      <c r="B34" s="3">
        <v>540134</v>
      </c>
      <c r="C34" s="3">
        <v>58179</v>
      </c>
      <c r="D34" s="3">
        <v>598313</v>
      </c>
      <c r="E34" s="3">
        <v>791603</v>
      </c>
      <c r="F34" s="3">
        <v>26734</v>
      </c>
      <c r="G34" s="3">
        <v>818337</v>
      </c>
      <c r="H34" s="4">
        <f t="shared" si="0"/>
        <v>46.556780354504625</v>
      </c>
      <c r="I34" s="4">
        <f t="shared" si="1"/>
        <v>-54.048711734474644</v>
      </c>
      <c r="J34" s="5">
        <f t="shared" si="2"/>
        <v>36.77406307400975</v>
      </c>
      <c r="L34" s="73">
        <f t="shared" si="3"/>
        <v>270067</v>
      </c>
      <c r="M34" s="73">
        <f t="shared" si="3"/>
        <v>29089.5</v>
      </c>
      <c r="N34" s="73">
        <f t="shared" si="4"/>
        <v>395801.5</v>
      </c>
      <c r="O34" s="73">
        <f t="shared" si="4"/>
        <v>13367</v>
      </c>
      <c r="P34" s="73">
        <f t="shared" si="5"/>
        <v>125734.5</v>
      </c>
      <c r="Q34" s="73">
        <f t="shared" si="5"/>
        <v>-15722.5</v>
      </c>
      <c r="R34" s="73">
        <f t="shared" si="6"/>
        <v>1185.0344311377246</v>
      </c>
      <c r="S34" s="73">
        <f t="shared" si="7"/>
        <v>40.02095808383233</v>
      </c>
    </row>
    <row r="35" spans="1:19" ht="15">
      <c r="A35" s="6" t="s">
        <v>66</v>
      </c>
      <c r="B35" s="7">
        <v>124954</v>
      </c>
      <c r="C35" s="7">
        <v>296</v>
      </c>
      <c r="D35" s="7">
        <v>125250</v>
      </c>
      <c r="E35" s="7">
        <v>174850</v>
      </c>
      <c r="F35" s="7">
        <v>0</v>
      </c>
      <c r="G35" s="7">
        <v>174850</v>
      </c>
      <c r="H35" s="8">
        <f t="shared" si="0"/>
        <v>39.93149479008275</v>
      </c>
      <c r="I35" s="8">
        <f t="shared" si="1"/>
        <v>-100</v>
      </c>
      <c r="J35" s="9">
        <f t="shared" si="2"/>
        <v>39.600798403193615</v>
      </c>
      <c r="L35" s="73">
        <f t="shared" si="3"/>
        <v>62477</v>
      </c>
      <c r="M35" s="73">
        <f t="shared" si="3"/>
        <v>148</v>
      </c>
      <c r="N35" s="73">
        <f t="shared" si="4"/>
        <v>87425</v>
      </c>
      <c r="O35" s="73">
        <f t="shared" si="4"/>
        <v>0</v>
      </c>
      <c r="P35" s="73">
        <f t="shared" si="5"/>
        <v>24948</v>
      </c>
      <c r="Q35" s="73">
        <f t="shared" si="5"/>
        <v>-148</v>
      </c>
      <c r="R35" s="73">
        <f t="shared" si="6"/>
        <v>261.751497005988</v>
      </c>
      <c r="S35" s="73">
        <f t="shared" si="7"/>
        <v>0</v>
      </c>
    </row>
    <row r="36" spans="1:19" ht="15">
      <c r="A36" s="10" t="s">
        <v>29</v>
      </c>
      <c r="B36" s="3">
        <v>35364</v>
      </c>
      <c r="C36" s="3">
        <v>4740</v>
      </c>
      <c r="D36" s="3">
        <v>40104</v>
      </c>
      <c r="E36" s="3">
        <v>33056</v>
      </c>
      <c r="F36" s="3">
        <v>6331</v>
      </c>
      <c r="G36" s="3">
        <v>39387</v>
      </c>
      <c r="H36" s="4">
        <f t="shared" si="0"/>
        <v>-6.526411039475173</v>
      </c>
      <c r="I36" s="4">
        <f t="shared" si="1"/>
        <v>33.565400843881854</v>
      </c>
      <c r="J36" s="5">
        <f t="shared" si="2"/>
        <v>-1.7878515858767203</v>
      </c>
      <c r="L36" s="73">
        <f t="shared" si="3"/>
        <v>17682</v>
      </c>
      <c r="M36" s="73">
        <f t="shared" si="3"/>
        <v>2370</v>
      </c>
      <c r="N36" s="73">
        <f t="shared" si="4"/>
        <v>16528</v>
      </c>
      <c r="O36" s="73">
        <f t="shared" si="4"/>
        <v>3165.5</v>
      </c>
      <c r="P36" s="73">
        <f t="shared" si="5"/>
        <v>-1154</v>
      </c>
      <c r="Q36" s="73">
        <f t="shared" si="5"/>
        <v>795.5</v>
      </c>
      <c r="R36" s="73">
        <f t="shared" si="6"/>
        <v>49.48502994011976</v>
      </c>
      <c r="S36" s="73">
        <f t="shared" si="7"/>
        <v>9.47754491017964</v>
      </c>
    </row>
    <row r="37" spans="1:19" ht="15">
      <c r="A37" s="6" t="s">
        <v>30</v>
      </c>
      <c r="B37" s="7">
        <v>133923</v>
      </c>
      <c r="C37" s="7">
        <v>574</v>
      </c>
      <c r="D37" s="7">
        <v>134497</v>
      </c>
      <c r="E37" s="7">
        <v>159231</v>
      </c>
      <c r="F37" s="7">
        <v>0</v>
      </c>
      <c r="G37" s="7">
        <v>159231</v>
      </c>
      <c r="H37" s="8">
        <f t="shared" si="0"/>
        <v>18.89742613292713</v>
      </c>
      <c r="I37" s="8">
        <f t="shared" si="1"/>
        <v>-100</v>
      </c>
      <c r="J37" s="9">
        <f t="shared" si="2"/>
        <v>18.390001263968713</v>
      </c>
      <c r="L37" s="73">
        <f t="shared" si="3"/>
        <v>66961.5</v>
      </c>
      <c r="M37" s="73">
        <f t="shared" si="3"/>
        <v>287</v>
      </c>
      <c r="N37" s="73">
        <f t="shared" si="4"/>
        <v>79615.5</v>
      </c>
      <c r="O37" s="73">
        <f t="shared" si="4"/>
        <v>0</v>
      </c>
      <c r="P37" s="73">
        <f t="shared" si="5"/>
        <v>12654</v>
      </c>
      <c r="Q37" s="73">
        <f t="shared" si="5"/>
        <v>-287</v>
      </c>
      <c r="R37" s="73">
        <f t="shared" si="6"/>
        <v>238.36976047904193</v>
      </c>
      <c r="S37" s="73">
        <f t="shared" si="7"/>
        <v>0</v>
      </c>
    </row>
    <row r="38" spans="1:19" ht="15">
      <c r="A38" s="10" t="s">
        <v>31</v>
      </c>
      <c r="B38" s="3">
        <v>356323</v>
      </c>
      <c r="C38" s="3">
        <v>219</v>
      </c>
      <c r="D38" s="3">
        <v>356542</v>
      </c>
      <c r="E38" s="3">
        <v>416998</v>
      </c>
      <c r="F38" s="3">
        <v>0</v>
      </c>
      <c r="G38" s="3">
        <v>416998</v>
      </c>
      <c r="H38" s="4">
        <f t="shared" si="0"/>
        <v>17.02808968267555</v>
      </c>
      <c r="I38" s="4">
        <f t="shared" si="1"/>
        <v>-100</v>
      </c>
      <c r="J38" s="5">
        <f t="shared" si="2"/>
        <v>16.956207122863507</v>
      </c>
      <c r="L38" s="73">
        <f t="shared" si="3"/>
        <v>178161.5</v>
      </c>
      <c r="M38" s="73">
        <f t="shared" si="3"/>
        <v>109.5</v>
      </c>
      <c r="N38" s="73">
        <f t="shared" si="4"/>
        <v>208499</v>
      </c>
      <c r="O38" s="73">
        <f t="shared" si="4"/>
        <v>0</v>
      </c>
      <c r="P38" s="73">
        <f t="shared" si="5"/>
        <v>30337.5</v>
      </c>
      <c r="Q38" s="73">
        <f t="shared" si="5"/>
        <v>-109.5</v>
      </c>
      <c r="R38" s="73">
        <f t="shared" si="6"/>
        <v>624.248502994012</v>
      </c>
      <c r="S38" s="73">
        <f t="shared" si="7"/>
        <v>0</v>
      </c>
    </row>
    <row r="39" spans="1:19" ht="15">
      <c r="A39" s="6" t="s">
        <v>32</v>
      </c>
      <c r="B39" s="7">
        <v>22731</v>
      </c>
      <c r="C39" s="7">
        <v>1377</v>
      </c>
      <c r="D39" s="7">
        <v>24108</v>
      </c>
      <c r="E39" s="7">
        <v>28509</v>
      </c>
      <c r="F39" s="7">
        <v>0</v>
      </c>
      <c r="G39" s="7">
        <v>28509</v>
      </c>
      <c r="H39" s="8">
        <f t="shared" si="0"/>
        <v>25.419031278870264</v>
      </c>
      <c r="I39" s="8">
        <f t="shared" si="1"/>
        <v>-100</v>
      </c>
      <c r="J39" s="9">
        <f t="shared" si="2"/>
        <v>18.25535092085615</v>
      </c>
      <c r="L39" s="73">
        <f t="shared" si="3"/>
        <v>11365.5</v>
      </c>
      <c r="M39" s="73">
        <f t="shared" si="3"/>
        <v>688.5</v>
      </c>
      <c r="N39" s="73">
        <f t="shared" si="4"/>
        <v>14254.5</v>
      </c>
      <c r="O39" s="73">
        <f t="shared" si="4"/>
        <v>0</v>
      </c>
      <c r="P39" s="73">
        <f t="shared" si="5"/>
        <v>2889</v>
      </c>
      <c r="Q39" s="73">
        <f t="shared" si="5"/>
        <v>-688.5</v>
      </c>
      <c r="R39" s="73">
        <f t="shared" si="6"/>
        <v>42.67814371257485</v>
      </c>
      <c r="S39" s="73">
        <f t="shared" si="7"/>
        <v>0</v>
      </c>
    </row>
    <row r="40" spans="1:19" ht="15">
      <c r="A40" s="10" t="s">
        <v>33</v>
      </c>
      <c r="B40" s="3">
        <v>896649</v>
      </c>
      <c r="C40" s="3">
        <v>193488</v>
      </c>
      <c r="D40" s="3">
        <v>1090137</v>
      </c>
      <c r="E40" s="3">
        <v>1172979</v>
      </c>
      <c r="F40" s="3">
        <v>366351</v>
      </c>
      <c r="G40" s="3">
        <v>1539330</v>
      </c>
      <c r="H40" s="4">
        <f t="shared" si="0"/>
        <v>30.818079315317366</v>
      </c>
      <c r="I40" s="4">
        <f t="shared" si="1"/>
        <v>89.34042421235425</v>
      </c>
      <c r="J40" s="5">
        <f t="shared" si="2"/>
        <v>41.20518797178703</v>
      </c>
      <c r="L40" s="73">
        <f t="shared" si="3"/>
        <v>448324.5</v>
      </c>
      <c r="M40" s="73">
        <f t="shared" si="3"/>
        <v>96744</v>
      </c>
      <c r="N40" s="73">
        <f t="shared" si="4"/>
        <v>586489.5</v>
      </c>
      <c r="O40" s="73">
        <f t="shared" si="4"/>
        <v>183175.5</v>
      </c>
      <c r="P40" s="73">
        <f t="shared" si="5"/>
        <v>138165</v>
      </c>
      <c r="Q40" s="73">
        <f t="shared" si="5"/>
        <v>86431.5</v>
      </c>
      <c r="R40" s="73">
        <f t="shared" si="6"/>
        <v>1755.9565868263473</v>
      </c>
      <c r="S40" s="73">
        <f t="shared" si="7"/>
        <v>548.4296407185628</v>
      </c>
    </row>
    <row r="41" spans="1:19" ht="15">
      <c r="A41" s="6" t="s">
        <v>34</v>
      </c>
      <c r="B41" s="7">
        <v>10784</v>
      </c>
      <c r="C41" s="7">
        <v>1067</v>
      </c>
      <c r="D41" s="7">
        <v>11851</v>
      </c>
      <c r="E41" s="7">
        <v>9252</v>
      </c>
      <c r="F41" s="7">
        <v>0</v>
      </c>
      <c r="G41" s="7">
        <v>9252</v>
      </c>
      <c r="H41" s="8">
        <f t="shared" si="0"/>
        <v>-14.206231454005936</v>
      </c>
      <c r="I41" s="8">
        <f t="shared" si="1"/>
        <v>-100</v>
      </c>
      <c r="J41" s="9">
        <f t="shared" si="2"/>
        <v>-21.930638764661207</v>
      </c>
      <c r="L41" s="73">
        <f t="shared" si="3"/>
        <v>5392</v>
      </c>
      <c r="M41" s="73">
        <f t="shared" si="3"/>
        <v>533.5</v>
      </c>
      <c r="N41" s="73">
        <f t="shared" si="4"/>
        <v>4626</v>
      </c>
      <c r="O41" s="73">
        <f t="shared" si="4"/>
        <v>0</v>
      </c>
      <c r="P41" s="73">
        <f t="shared" si="5"/>
        <v>-766</v>
      </c>
      <c r="Q41" s="73">
        <f t="shared" si="5"/>
        <v>-533.5</v>
      </c>
      <c r="R41" s="73">
        <f t="shared" si="6"/>
        <v>13.850299401197605</v>
      </c>
      <c r="S41" s="73">
        <f t="shared" si="7"/>
        <v>0</v>
      </c>
    </row>
    <row r="42" spans="1:19" ht="15">
      <c r="A42" s="10" t="s">
        <v>35</v>
      </c>
      <c r="B42" s="3">
        <v>407423</v>
      </c>
      <c r="C42" s="3">
        <v>55745</v>
      </c>
      <c r="D42" s="3">
        <v>463168</v>
      </c>
      <c r="E42" s="3">
        <v>510521</v>
      </c>
      <c r="F42" s="3">
        <v>92820</v>
      </c>
      <c r="G42" s="3">
        <v>603341</v>
      </c>
      <c r="H42" s="4">
        <f t="shared" si="0"/>
        <v>25.304904239574107</v>
      </c>
      <c r="I42" s="4">
        <f t="shared" si="1"/>
        <v>66.50820701408198</v>
      </c>
      <c r="J42" s="5">
        <f t="shared" si="2"/>
        <v>30.263964695315735</v>
      </c>
      <c r="L42" s="73">
        <f t="shared" si="3"/>
        <v>203711.5</v>
      </c>
      <c r="M42" s="73">
        <f t="shared" si="3"/>
        <v>27872.5</v>
      </c>
      <c r="N42" s="73">
        <f t="shared" si="4"/>
        <v>255260.5</v>
      </c>
      <c r="O42" s="73">
        <f t="shared" si="4"/>
        <v>46410</v>
      </c>
      <c r="P42" s="73">
        <f t="shared" si="5"/>
        <v>51549</v>
      </c>
      <c r="Q42" s="73">
        <f t="shared" si="5"/>
        <v>18537.5</v>
      </c>
      <c r="R42" s="73">
        <f t="shared" si="6"/>
        <v>764.252994011976</v>
      </c>
      <c r="S42" s="73">
        <f t="shared" si="7"/>
        <v>138.95209580838323</v>
      </c>
    </row>
    <row r="43" spans="1:19" ht="15">
      <c r="A43" s="6" t="s">
        <v>36</v>
      </c>
      <c r="B43" s="7">
        <v>444401</v>
      </c>
      <c r="C43" s="7">
        <v>4417</v>
      </c>
      <c r="D43" s="7">
        <v>448818</v>
      </c>
      <c r="E43" s="7">
        <v>587563</v>
      </c>
      <c r="F43" s="7">
        <v>14108</v>
      </c>
      <c r="G43" s="7">
        <v>601671</v>
      </c>
      <c r="H43" s="8">
        <f t="shared" si="0"/>
        <v>32.21459897705001</v>
      </c>
      <c r="I43" s="8">
        <f t="shared" si="1"/>
        <v>219.4023092596785</v>
      </c>
      <c r="J43" s="9">
        <f t="shared" si="2"/>
        <v>34.05678916620991</v>
      </c>
      <c r="L43" s="73">
        <f t="shared" si="3"/>
        <v>222200.5</v>
      </c>
      <c r="M43" s="73">
        <f t="shared" si="3"/>
        <v>2208.5</v>
      </c>
      <c r="N43" s="73">
        <f t="shared" si="4"/>
        <v>293781.5</v>
      </c>
      <c r="O43" s="73">
        <f t="shared" si="4"/>
        <v>7054</v>
      </c>
      <c r="P43" s="73">
        <f t="shared" si="5"/>
        <v>71581</v>
      </c>
      <c r="Q43" s="73">
        <f t="shared" si="5"/>
        <v>4845.5</v>
      </c>
      <c r="R43" s="73">
        <f t="shared" si="6"/>
        <v>879.5853293413173</v>
      </c>
      <c r="S43" s="73">
        <f t="shared" si="7"/>
        <v>21.119760479041915</v>
      </c>
    </row>
    <row r="44" spans="1:19" ht="15">
      <c r="A44" s="10" t="s">
        <v>37</v>
      </c>
      <c r="B44" s="3">
        <v>363183</v>
      </c>
      <c r="C44" s="3">
        <v>514</v>
      </c>
      <c r="D44" s="3">
        <v>363697</v>
      </c>
      <c r="E44" s="3">
        <v>520552</v>
      </c>
      <c r="F44" s="3">
        <v>0</v>
      </c>
      <c r="G44" s="3">
        <v>520552</v>
      </c>
      <c r="H44" s="4">
        <f t="shared" si="0"/>
        <v>43.330497297505666</v>
      </c>
      <c r="I44" s="4">
        <f t="shared" si="1"/>
        <v>-100</v>
      </c>
      <c r="J44" s="5">
        <f t="shared" si="2"/>
        <v>43.127933417102696</v>
      </c>
      <c r="L44" s="73">
        <f t="shared" si="3"/>
        <v>181591.5</v>
      </c>
      <c r="M44" s="73">
        <f t="shared" si="3"/>
        <v>257</v>
      </c>
      <c r="N44" s="73">
        <f t="shared" si="4"/>
        <v>260276</v>
      </c>
      <c r="O44" s="73">
        <f t="shared" si="4"/>
        <v>0</v>
      </c>
      <c r="P44" s="73">
        <f t="shared" si="5"/>
        <v>78684.5</v>
      </c>
      <c r="Q44" s="73">
        <f t="shared" si="5"/>
        <v>-257</v>
      </c>
      <c r="R44" s="73">
        <f t="shared" si="6"/>
        <v>779.2694610778443</v>
      </c>
      <c r="S44" s="73">
        <f t="shared" si="7"/>
        <v>0</v>
      </c>
    </row>
    <row r="45" spans="1:19" ht="15">
      <c r="A45" s="6" t="s">
        <v>69</v>
      </c>
      <c r="B45" s="7">
        <v>254091</v>
      </c>
      <c r="C45" s="7">
        <v>1263</v>
      </c>
      <c r="D45" s="7">
        <v>255354</v>
      </c>
      <c r="E45" s="7">
        <v>341170</v>
      </c>
      <c r="F45" s="7">
        <v>0</v>
      </c>
      <c r="G45" s="7">
        <v>341170</v>
      </c>
      <c r="H45" s="8">
        <f t="shared" si="0"/>
        <v>34.270792747480236</v>
      </c>
      <c r="I45" s="8">
        <f t="shared" si="1"/>
        <v>-100</v>
      </c>
      <c r="J45" s="9">
        <f t="shared" si="2"/>
        <v>33.60667935493471</v>
      </c>
      <c r="L45" s="73">
        <f t="shared" si="3"/>
        <v>127045.5</v>
      </c>
      <c r="M45" s="73">
        <f t="shared" si="3"/>
        <v>631.5</v>
      </c>
      <c r="N45" s="73">
        <f t="shared" si="4"/>
        <v>170585</v>
      </c>
      <c r="O45" s="73">
        <f t="shared" si="4"/>
        <v>0</v>
      </c>
      <c r="P45" s="73">
        <f t="shared" si="5"/>
        <v>43539.5</v>
      </c>
      <c r="Q45" s="73">
        <f t="shared" si="5"/>
        <v>-631.5</v>
      </c>
      <c r="R45" s="73">
        <f t="shared" si="6"/>
        <v>510.73353293413174</v>
      </c>
      <c r="S45" s="73">
        <f t="shared" si="7"/>
        <v>0</v>
      </c>
    </row>
    <row r="46" spans="1:19" ht="15">
      <c r="A46" s="10" t="s">
        <v>38</v>
      </c>
      <c r="B46" s="3">
        <v>128917</v>
      </c>
      <c r="C46" s="3">
        <v>1516</v>
      </c>
      <c r="D46" s="3">
        <v>130433</v>
      </c>
      <c r="E46" s="3">
        <v>224760</v>
      </c>
      <c r="F46" s="3">
        <v>15041</v>
      </c>
      <c r="G46" s="3">
        <v>239801</v>
      </c>
      <c r="H46" s="4">
        <f t="shared" si="0"/>
        <v>74.34473343313915</v>
      </c>
      <c r="I46" s="4">
        <f t="shared" si="1"/>
        <v>892.150395778364</v>
      </c>
      <c r="J46" s="5">
        <f t="shared" si="2"/>
        <v>83.84994594926131</v>
      </c>
      <c r="L46" s="73">
        <f t="shared" si="3"/>
        <v>64458.5</v>
      </c>
      <c r="M46" s="73">
        <f t="shared" si="3"/>
        <v>758</v>
      </c>
      <c r="N46" s="73">
        <f t="shared" si="4"/>
        <v>112380</v>
      </c>
      <c r="O46" s="73">
        <f t="shared" si="4"/>
        <v>7520.5</v>
      </c>
      <c r="P46" s="73">
        <f t="shared" si="5"/>
        <v>47921.5</v>
      </c>
      <c r="Q46" s="73">
        <f t="shared" si="5"/>
        <v>6762.5</v>
      </c>
      <c r="R46" s="73">
        <f t="shared" si="6"/>
        <v>336.4670658682635</v>
      </c>
      <c r="S46" s="73">
        <f t="shared" si="7"/>
        <v>22.516467065868262</v>
      </c>
    </row>
    <row r="47" spans="1:19" ht="15">
      <c r="A47" s="6" t="s">
        <v>39</v>
      </c>
      <c r="B47" s="7">
        <v>518672</v>
      </c>
      <c r="C47" s="7">
        <v>8896</v>
      </c>
      <c r="D47" s="7">
        <v>527568</v>
      </c>
      <c r="E47" s="7">
        <v>676015</v>
      </c>
      <c r="F47" s="7">
        <v>1932</v>
      </c>
      <c r="G47" s="7">
        <v>677947</v>
      </c>
      <c r="H47" s="8">
        <f t="shared" si="0"/>
        <v>30.335742048924946</v>
      </c>
      <c r="I47" s="8">
        <f t="shared" si="1"/>
        <v>-78.28237410071942</v>
      </c>
      <c r="J47" s="9">
        <f t="shared" si="2"/>
        <v>28.504192824432113</v>
      </c>
      <c r="L47" s="73">
        <f t="shared" si="3"/>
        <v>259336</v>
      </c>
      <c r="M47" s="73">
        <f t="shared" si="3"/>
        <v>4448</v>
      </c>
      <c r="N47" s="73">
        <f t="shared" si="4"/>
        <v>338007.5</v>
      </c>
      <c r="O47" s="73">
        <f t="shared" si="4"/>
        <v>966</v>
      </c>
      <c r="P47" s="73">
        <f t="shared" si="5"/>
        <v>78671.5</v>
      </c>
      <c r="Q47" s="73">
        <f t="shared" si="5"/>
        <v>-3482</v>
      </c>
      <c r="R47" s="73">
        <f t="shared" si="6"/>
        <v>1011.998502994012</v>
      </c>
      <c r="S47" s="73">
        <f t="shared" si="7"/>
        <v>2.8922155688622753</v>
      </c>
    </row>
    <row r="48" spans="1:19" ht="15">
      <c r="A48" s="10" t="s">
        <v>40</v>
      </c>
      <c r="B48" s="3">
        <v>742784</v>
      </c>
      <c r="C48" s="3">
        <v>74176</v>
      </c>
      <c r="D48" s="3">
        <v>816960</v>
      </c>
      <c r="E48" s="3">
        <v>902761</v>
      </c>
      <c r="F48" s="3">
        <v>144329</v>
      </c>
      <c r="G48" s="3">
        <v>1047090</v>
      </c>
      <c r="H48" s="4">
        <f t="shared" si="0"/>
        <v>21.537485998621403</v>
      </c>
      <c r="I48" s="4">
        <f t="shared" si="1"/>
        <v>94.57641285591026</v>
      </c>
      <c r="J48" s="5">
        <f t="shared" si="2"/>
        <v>28.16906580493537</v>
      </c>
      <c r="L48" s="73">
        <f t="shared" si="3"/>
        <v>371392</v>
      </c>
      <c r="M48" s="73">
        <f t="shared" si="3"/>
        <v>37088</v>
      </c>
      <c r="N48" s="73">
        <f t="shared" si="4"/>
        <v>451380.5</v>
      </c>
      <c r="O48" s="73">
        <f t="shared" si="4"/>
        <v>72164.5</v>
      </c>
      <c r="P48" s="73">
        <f t="shared" si="5"/>
        <v>79988.5</v>
      </c>
      <c r="Q48" s="73">
        <f t="shared" si="5"/>
        <v>35076.5</v>
      </c>
      <c r="R48" s="73">
        <f t="shared" si="6"/>
        <v>1351.438622754491</v>
      </c>
      <c r="S48" s="73">
        <f t="shared" si="7"/>
        <v>216.061377245509</v>
      </c>
    </row>
    <row r="49" spans="1:19" ht="15">
      <c r="A49" s="6" t="s">
        <v>41</v>
      </c>
      <c r="B49" s="7">
        <v>30913</v>
      </c>
      <c r="C49" s="7">
        <v>0</v>
      </c>
      <c r="D49" s="7">
        <v>30913</v>
      </c>
      <c r="E49" s="7">
        <v>43288</v>
      </c>
      <c r="F49" s="7">
        <v>0</v>
      </c>
      <c r="G49" s="7">
        <v>43288</v>
      </c>
      <c r="H49" s="8">
        <f t="shared" si="0"/>
        <v>40.03170187299842</v>
      </c>
      <c r="I49" s="8">
        <f t="shared" si="1"/>
        <v>0</v>
      </c>
      <c r="J49" s="9">
        <f t="shared" si="2"/>
        <v>40.03170187299842</v>
      </c>
      <c r="L49" s="73">
        <f t="shared" si="3"/>
        <v>15456.5</v>
      </c>
      <c r="M49" s="73">
        <f t="shared" si="3"/>
        <v>0</v>
      </c>
      <c r="N49" s="73">
        <f t="shared" si="4"/>
        <v>21644</v>
      </c>
      <c r="O49" s="73">
        <f t="shared" si="4"/>
        <v>0</v>
      </c>
      <c r="P49" s="73">
        <f t="shared" si="5"/>
        <v>6187.5</v>
      </c>
      <c r="Q49" s="73">
        <f t="shared" si="5"/>
        <v>0</v>
      </c>
      <c r="R49" s="73">
        <f t="shared" si="6"/>
        <v>64.80239520958084</v>
      </c>
      <c r="S49" s="73">
        <f t="shared" si="7"/>
        <v>0</v>
      </c>
    </row>
    <row r="50" spans="1:19" ht="15">
      <c r="A50" s="10" t="s">
        <v>42</v>
      </c>
      <c r="B50" s="3">
        <v>76011</v>
      </c>
      <c r="C50" s="3">
        <v>0</v>
      </c>
      <c r="D50" s="3">
        <v>76011</v>
      </c>
      <c r="E50" s="3">
        <v>68030</v>
      </c>
      <c r="F50" s="3">
        <v>0</v>
      </c>
      <c r="G50" s="3">
        <v>68030</v>
      </c>
      <c r="H50" s="4">
        <f t="shared" si="0"/>
        <v>-10.499796082146005</v>
      </c>
      <c r="I50" s="4">
        <f t="shared" si="1"/>
        <v>0</v>
      </c>
      <c r="J50" s="5">
        <f t="shared" si="2"/>
        <v>-10.499796082146005</v>
      </c>
      <c r="L50" s="73">
        <f t="shared" si="3"/>
        <v>38005.5</v>
      </c>
      <c r="M50" s="73">
        <f t="shared" si="3"/>
        <v>0</v>
      </c>
      <c r="N50" s="73">
        <f t="shared" si="4"/>
        <v>34015</v>
      </c>
      <c r="O50" s="73">
        <f t="shared" si="4"/>
        <v>0</v>
      </c>
      <c r="P50" s="73">
        <f t="shared" si="5"/>
        <v>-3990.5</v>
      </c>
      <c r="Q50" s="73">
        <f t="shared" si="5"/>
        <v>0</v>
      </c>
      <c r="R50" s="73">
        <f t="shared" si="6"/>
        <v>101.84131736526946</v>
      </c>
      <c r="S50" s="73">
        <f t="shared" si="7"/>
        <v>0</v>
      </c>
    </row>
    <row r="51" spans="1:19" ht="15">
      <c r="A51" s="6" t="s">
        <v>43</v>
      </c>
      <c r="B51" s="7">
        <v>279056</v>
      </c>
      <c r="C51" s="7">
        <v>4219</v>
      </c>
      <c r="D51" s="7">
        <v>283275</v>
      </c>
      <c r="E51" s="7">
        <v>373120</v>
      </c>
      <c r="F51" s="7">
        <v>3945</v>
      </c>
      <c r="G51" s="7">
        <v>377065</v>
      </c>
      <c r="H51" s="8">
        <f t="shared" si="0"/>
        <v>33.707929591193164</v>
      </c>
      <c r="I51" s="8">
        <f t="shared" si="1"/>
        <v>-6.494429959706091</v>
      </c>
      <c r="J51" s="9">
        <f t="shared" si="2"/>
        <v>33.10916953490424</v>
      </c>
      <c r="L51" s="73">
        <f t="shared" si="3"/>
        <v>139528</v>
      </c>
      <c r="M51" s="73">
        <f t="shared" si="3"/>
        <v>2109.5</v>
      </c>
      <c r="N51" s="73">
        <f t="shared" si="4"/>
        <v>186560</v>
      </c>
      <c r="O51" s="73">
        <f t="shared" si="4"/>
        <v>1972.5</v>
      </c>
      <c r="P51" s="73">
        <f t="shared" si="5"/>
        <v>47032</v>
      </c>
      <c r="Q51" s="73">
        <f t="shared" si="5"/>
        <v>-137</v>
      </c>
      <c r="R51" s="73">
        <f t="shared" si="6"/>
        <v>558.562874251497</v>
      </c>
      <c r="S51" s="73">
        <f t="shared" si="7"/>
        <v>5.905688622754491</v>
      </c>
    </row>
    <row r="52" spans="1:19" ht="15">
      <c r="A52" s="10" t="s">
        <v>73</v>
      </c>
      <c r="B52" s="3">
        <v>369147</v>
      </c>
      <c r="C52" s="3">
        <v>5785</v>
      </c>
      <c r="D52" s="3">
        <v>374932</v>
      </c>
      <c r="E52" s="3">
        <v>506549</v>
      </c>
      <c r="F52" s="3">
        <v>0</v>
      </c>
      <c r="G52" s="3">
        <v>506549</v>
      </c>
      <c r="H52" s="4">
        <f t="shared" si="0"/>
        <v>37.22148629136902</v>
      </c>
      <c r="I52" s="4">
        <f t="shared" si="1"/>
        <v>-100</v>
      </c>
      <c r="J52" s="5">
        <f t="shared" si="2"/>
        <v>35.10423223411179</v>
      </c>
      <c r="L52" s="73">
        <f t="shared" si="3"/>
        <v>184573.5</v>
      </c>
      <c r="M52" s="73">
        <f t="shared" si="3"/>
        <v>2892.5</v>
      </c>
      <c r="N52" s="73">
        <f t="shared" si="4"/>
        <v>253274.5</v>
      </c>
      <c r="O52" s="73">
        <f t="shared" si="4"/>
        <v>0</v>
      </c>
      <c r="P52" s="73">
        <f t="shared" si="5"/>
        <v>68701</v>
      </c>
      <c r="Q52" s="73">
        <f t="shared" si="5"/>
        <v>-2892.5</v>
      </c>
      <c r="R52" s="73">
        <f t="shared" si="6"/>
        <v>758.306886227545</v>
      </c>
      <c r="S52" s="73">
        <f t="shared" si="7"/>
        <v>0</v>
      </c>
    </row>
    <row r="53" spans="1:19" ht="15">
      <c r="A53" s="6" t="s">
        <v>44</v>
      </c>
      <c r="B53" s="7">
        <v>203397</v>
      </c>
      <c r="C53" s="7">
        <v>117</v>
      </c>
      <c r="D53" s="7">
        <v>203514</v>
      </c>
      <c r="E53" s="7">
        <v>290083</v>
      </c>
      <c r="F53" s="7">
        <v>0</v>
      </c>
      <c r="G53" s="7">
        <v>290083</v>
      </c>
      <c r="H53" s="8">
        <f t="shared" si="0"/>
        <v>42.61911434288608</v>
      </c>
      <c r="I53" s="8">
        <f t="shared" si="1"/>
        <v>-100</v>
      </c>
      <c r="J53" s="9">
        <f t="shared" si="2"/>
        <v>42.53712275322582</v>
      </c>
      <c r="L53" s="73">
        <f t="shared" si="3"/>
        <v>101698.5</v>
      </c>
      <c r="M53" s="73">
        <f t="shared" si="3"/>
        <v>58.5</v>
      </c>
      <c r="N53" s="73">
        <f t="shared" si="4"/>
        <v>145041.5</v>
      </c>
      <c r="O53" s="73">
        <f t="shared" si="4"/>
        <v>0</v>
      </c>
      <c r="P53" s="73">
        <f t="shared" si="5"/>
        <v>43343</v>
      </c>
      <c r="Q53" s="73">
        <f t="shared" si="5"/>
        <v>-58.5</v>
      </c>
      <c r="R53" s="73">
        <f t="shared" si="6"/>
        <v>434.2559880239521</v>
      </c>
      <c r="S53" s="73">
        <f t="shared" si="7"/>
        <v>0</v>
      </c>
    </row>
    <row r="54" spans="1:19" ht="15">
      <c r="A54" s="10" t="s">
        <v>70</v>
      </c>
      <c r="B54" s="3">
        <v>22460</v>
      </c>
      <c r="C54" s="3">
        <v>321</v>
      </c>
      <c r="D54" s="3">
        <v>22781</v>
      </c>
      <c r="E54" s="3">
        <v>4594</v>
      </c>
      <c r="F54" s="3">
        <v>1923</v>
      </c>
      <c r="G54" s="3">
        <v>6517</v>
      </c>
      <c r="H54" s="4">
        <f t="shared" si="0"/>
        <v>-79.54585930543188</v>
      </c>
      <c r="I54" s="4">
        <f t="shared" si="1"/>
        <v>499.0654205607477</v>
      </c>
      <c r="J54" s="5">
        <f t="shared" si="2"/>
        <v>-71.39282735613011</v>
      </c>
      <c r="L54" s="73">
        <f t="shared" si="3"/>
        <v>11230</v>
      </c>
      <c r="M54" s="73">
        <f t="shared" si="3"/>
        <v>160.5</v>
      </c>
      <c r="N54" s="73">
        <f t="shared" si="4"/>
        <v>2297</v>
      </c>
      <c r="O54" s="73">
        <f t="shared" si="4"/>
        <v>961.5</v>
      </c>
      <c r="P54" s="73">
        <f t="shared" si="5"/>
        <v>-8933</v>
      </c>
      <c r="Q54" s="73">
        <f t="shared" si="5"/>
        <v>801</v>
      </c>
      <c r="R54" s="73">
        <f t="shared" si="6"/>
        <v>6.877245508982036</v>
      </c>
      <c r="S54" s="73">
        <f t="shared" si="7"/>
        <v>2.87874251497006</v>
      </c>
    </row>
    <row r="55" spans="1:19" ht="15">
      <c r="A55" s="6" t="s">
        <v>45</v>
      </c>
      <c r="B55" s="7">
        <v>0</v>
      </c>
      <c r="C55" s="7">
        <v>0</v>
      </c>
      <c r="D55" s="7">
        <v>0</v>
      </c>
      <c r="E55" s="7">
        <v>0</v>
      </c>
      <c r="F55" s="7">
        <v>0</v>
      </c>
      <c r="G55" s="7">
        <v>0</v>
      </c>
      <c r="H55" s="8">
        <f t="shared" si="0"/>
        <v>0</v>
      </c>
      <c r="I55" s="8">
        <f t="shared" si="1"/>
        <v>0</v>
      </c>
      <c r="J55" s="9">
        <f t="shared" si="2"/>
        <v>0</v>
      </c>
      <c r="L55" s="73">
        <f t="shared" si="3"/>
        <v>0</v>
      </c>
      <c r="M55" s="73">
        <f t="shared" si="3"/>
        <v>0</v>
      </c>
      <c r="N55" s="73">
        <f t="shared" si="4"/>
        <v>0</v>
      </c>
      <c r="O55" s="73">
        <f t="shared" si="4"/>
        <v>0</v>
      </c>
      <c r="P55" s="73">
        <f t="shared" si="5"/>
        <v>0</v>
      </c>
      <c r="Q55" s="73">
        <f t="shared" si="5"/>
        <v>0</v>
      </c>
      <c r="R55" s="73">
        <f t="shared" si="6"/>
        <v>0</v>
      </c>
      <c r="S55" s="73">
        <f t="shared" si="7"/>
        <v>0</v>
      </c>
    </row>
    <row r="56" spans="1:19" ht="15">
      <c r="A56" s="10" t="s">
        <v>46</v>
      </c>
      <c r="B56" s="3">
        <v>6792</v>
      </c>
      <c r="C56" s="3">
        <v>708</v>
      </c>
      <c r="D56" s="3">
        <v>7500</v>
      </c>
      <c r="E56" s="3">
        <v>52</v>
      </c>
      <c r="F56" s="3">
        <v>0</v>
      </c>
      <c r="G56" s="3">
        <v>52</v>
      </c>
      <c r="H56" s="4">
        <f t="shared" si="0"/>
        <v>-99.2343934040047</v>
      </c>
      <c r="I56" s="4">
        <f t="shared" si="1"/>
        <v>-100</v>
      </c>
      <c r="J56" s="5">
        <f t="shared" si="2"/>
        <v>-99.30666666666667</v>
      </c>
      <c r="L56" s="73">
        <f t="shared" si="3"/>
        <v>3396</v>
      </c>
      <c r="M56" s="73">
        <f t="shared" si="3"/>
        <v>354</v>
      </c>
      <c r="N56" s="73">
        <f t="shared" si="4"/>
        <v>26</v>
      </c>
      <c r="O56" s="73">
        <f t="shared" si="4"/>
        <v>0</v>
      </c>
      <c r="P56" s="73">
        <f t="shared" si="5"/>
        <v>-3370</v>
      </c>
      <c r="Q56" s="73">
        <f t="shared" si="5"/>
        <v>-354</v>
      </c>
      <c r="R56" s="73">
        <f t="shared" si="6"/>
        <v>0.07784431137724551</v>
      </c>
      <c r="S56" s="73">
        <f t="shared" si="7"/>
        <v>0</v>
      </c>
    </row>
    <row r="57" spans="1:19" ht="15">
      <c r="A57" s="6" t="s">
        <v>47</v>
      </c>
      <c r="B57" s="7">
        <v>895237</v>
      </c>
      <c r="C57" s="7">
        <v>1761</v>
      </c>
      <c r="D57" s="7">
        <v>896998</v>
      </c>
      <c r="E57" s="7">
        <v>1187282</v>
      </c>
      <c r="F57" s="7">
        <v>0</v>
      </c>
      <c r="G57" s="7">
        <v>1187282</v>
      </c>
      <c r="H57" s="8">
        <f t="shared" si="0"/>
        <v>32.62208778234144</v>
      </c>
      <c r="I57" s="8">
        <f t="shared" si="1"/>
        <v>-100</v>
      </c>
      <c r="J57" s="9">
        <f t="shared" si="2"/>
        <v>32.36172209971483</v>
      </c>
      <c r="L57" s="73">
        <f t="shared" si="3"/>
        <v>447618.5</v>
      </c>
      <c r="M57" s="73">
        <f t="shared" si="3"/>
        <v>880.5</v>
      </c>
      <c r="N57" s="73">
        <f t="shared" si="4"/>
        <v>593641</v>
      </c>
      <c r="O57" s="73">
        <f t="shared" si="4"/>
        <v>0</v>
      </c>
      <c r="P57" s="73">
        <f t="shared" si="5"/>
        <v>146022.5</v>
      </c>
      <c r="Q57" s="73">
        <f t="shared" si="5"/>
        <v>-880.5</v>
      </c>
      <c r="R57" s="73">
        <f t="shared" si="6"/>
        <v>1777.368263473054</v>
      </c>
      <c r="S57" s="73">
        <f t="shared" si="7"/>
        <v>0</v>
      </c>
    </row>
    <row r="58" spans="1:19" ht="15">
      <c r="A58" s="10" t="s">
        <v>56</v>
      </c>
      <c r="B58" s="3">
        <v>9605</v>
      </c>
      <c r="C58" s="3">
        <v>7040</v>
      </c>
      <c r="D58" s="3">
        <v>16645</v>
      </c>
      <c r="E58" s="3">
        <v>16420</v>
      </c>
      <c r="F58" s="3">
        <v>4316</v>
      </c>
      <c r="G58" s="3">
        <v>20736</v>
      </c>
      <c r="H58" s="4">
        <f t="shared" si="0"/>
        <v>70.95262883914629</v>
      </c>
      <c r="I58" s="4">
        <f t="shared" si="1"/>
        <v>-38.69318181818181</v>
      </c>
      <c r="J58" s="5">
        <f t="shared" si="2"/>
        <v>24.57795133673776</v>
      </c>
      <c r="L58" s="73">
        <f t="shared" si="3"/>
        <v>4802.5</v>
      </c>
      <c r="M58" s="73">
        <f t="shared" si="3"/>
        <v>3520</v>
      </c>
      <c r="N58" s="73">
        <f t="shared" si="4"/>
        <v>8210</v>
      </c>
      <c r="O58" s="73">
        <f t="shared" si="4"/>
        <v>2158</v>
      </c>
      <c r="P58" s="73">
        <f t="shared" si="5"/>
        <v>3407.5</v>
      </c>
      <c r="Q58" s="73">
        <f t="shared" si="5"/>
        <v>-1362</v>
      </c>
      <c r="R58" s="73">
        <f t="shared" si="6"/>
        <v>24.580838323353294</v>
      </c>
      <c r="S58" s="73">
        <f t="shared" si="7"/>
        <v>6.461077844311378</v>
      </c>
    </row>
    <row r="59" spans="1:19" ht="15">
      <c r="A59" s="6" t="s">
        <v>57</v>
      </c>
      <c r="B59" s="7">
        <v>2683</v>
      </c>
      <c r="C59" s="7">
        <v>7093</v>
      </c>
      <c r="D59" s="7">
        <v>9776</v>
      </c>
      <c r="E59" s="7">
        <v>3892</v>
      </c>
      <c r="F59" s="7">
        <v>49605</v>
      </c>
      <c r="G59" s="7">
        <v>53497</v>
      </c>
      <c r="H59" s="8">
        <f t="shared" si="0"/>
        <v>45.06149832277301</v>
      </c>
      <c r="I59" s="8">
        <f t="shared" si="1"/>
        <v>599.3514732835189</v>
      </c>
      <c r="J59" s="9">
        <f t="shared" si="2"/>
        <v>447.2279050736497</v>
      </c>
      <c r="L59" s="73">
        <f t="shared" si="3"/>
        <v>1341.5</v>
      </c>
      <c r="M59" s="73">
        <f t="shared" si="3"/>
        <v>3546.5</v>
      </c>
      <c r="N59" s="73">
        <f t="shared" si="4"/>
        <v>1946</v>
      </c>
      <c r="O59" s="73">
        <f t="shared" si="4"/>
        <v>24802.5</v>
      </c>
      <c r="P59" s="73">
        <f t="shared" si="5"/>
        <v>604.5</v>
      </c>
      <c r="Q59" s="73">
        <f t="shared" si="5"/>
        <v>21256</v>
      </c>
      <c r="R59" s="73">
        <f t="shared" si="6"/>
        <v>5.826347305389222</v>
      </c>
      <c r="S59" s="73">
        <f t="shared" si="7"/>
        <v>74.25898203592814</v>
      </c>
    </row>
    <row r="60" spans="1:19" ht="15">
      <c r="A60" s="11" t="s">
        <v>48</v>
      </c>
      <c r="B60" s="12">
        <f>+B61-SUM(B59+B58+B32+B20+B10+B6+B5)</f>
        <v>28541337</v>
      </c>
      <c r="C60" s="12">
        <f>+C61-SUM(C59+C58+C32+C20+C10+C6+C5)</f>
        <v>10354921</v>
      </c>
      <c r="D60" s="12">
        <f>+D61-SUM(D59+D58+D32+D20+D10+D6+D5)</f>
        <v>38896258</v>
      </c>
      <c r="E60" s="12">
        <f>+E61-SUM(E59+E58+E32+E20+E10+E6+E5)</f>
        <v>38314295</v>
      </c>
      <c r="F60" s="12">
        <f>+F61-SUM(F59+F58+F32+F20+F10+F6+F5)</f>
        <v>23167946</v>
      </c>
      <c r="G60" s="12">
        <f>+G61-SUM(G59+G58+G32+G20+G10+G6+G5)</f>
        <v>61482241</v>
      </c>
      <c r="H60" s="13">
        <f aca="true" t="shared" si="8" ref="H60:J61">+_xlfn.IFERROR(((E60-B60)/B60)*100,0)</f>
        <v>34.24141623078134</v>
      </c>
      <c r="I60" s="13">
        <f t="shared" si="8"/>
        <v>123.73851041451694</v>
      </c>
      <c r="J60" s="13">
        <f t="shared" si="8"/>
        <v>58.067238755974934</v>
      </c>
      <c r="L60" s="74">
        <f t="shared" si="3"/>
        <v>14270668.5</v>
      </c>
      <c r="M60" s="74">
        <f t="shared" si="3"/>
        <v>5177460.5</v>
      </c>
      <c r="N60" s="74">
        <f t="shared" si="4"/>
        <v>19157147.5</v>
      </c>
      <c r="O60" s="74">
        <f t="shared" si="4"/>
        <v>11583973</v>
      </c>
      <c r="P60" s="74">
        <f t="shared" si="5"/>
        <v>4886479</v>
      </c>
      <c r="Q60" s="74">
        <f t="shared" si="5"/>
        <v>6406512.5</v>
      </c>
      <c r="R60" s="74">
        <f>N60/334</f>
        <v>57356.729041916165</v>
      </c>
      <c r="S60" s="74">
        <f>O60/334</f>
        <v>34682.55389221557</v>
      </c>
    </row>
    <row r="61" spans="1:19" ht="15">
      <c r="A61" s="14" t="s">
        <v>49</v>
      </c>
      <c r="B61" s="15">
        <f>SUM(B4:B59)</f>
        <v>46766280</v>
      </c>
      <c r="C61" s="15">
        <f>SUM(C4:C59)</f>
        <v>29968013</v>
      </c>
      <c r="D61" s="15">
        <f>SUM(D4:D59)</f>
        <v>76734293</v>
      </c>
      <c r="E61" s="15">
        <f>SUM(E4:E59)</f>
        <v>63327187</v>
      </c>
      <c r="F61" s="15">
        <f>SUM(F4:F59)</f>
        <v>54928772</v>
      </c>
      <c r="G61" s="15">
        <f>SUM(G4:G59)</f>
        <v>118255959</v>
      </c>
      <c r="H61" s="16">
        <f t="shared" si="8"/>
        <v>35.41206826799138</v>
      </c>
      <c r="I61" s="16">
        <f t="shared" si="8"/>
        <v>83.29133800095455</v>
      </c>
      <c r="J61" s="16">
        <f t="shared" si="8"/>
        <v>54.11096444193472</v>
      </c>
      <c r="L61" s="75">
        <f t="shared" si="3"/>
        <v>23383140</v>
      </c>
      <c r="M61" s="75">
        <f t="shared" si="3"/>
        <v>14984006.5</v>
      </c>
      <c r="N61" s="75">
        <f t="shared" si="4"/>
        <v>31663593.5</v>
      </c>
      <c r="O61" s="75">
        <f t="shared" si="4"/>
        <v>27464386</v>
      </c>
      <c r="P61" s="75">
        <f t="shared" si="5"/>
        <v>8280453.5</v>
      </c>
      <c r="Q61" s="75">
        <f t="shared" si="5"/>
        <v>12480379.5</v>
      </c>
      <c r="R61" s="75">
        <f>N61/334</f>
        <v>94801.17814371258</v>
      </c>
      <c r="S61" s="75">
        <f>O61/334</f>
        <v>82228.70059880239</v>
      </c>
    </row>
    <row r="62" spans="1:10" ht="15">
      <c r="A62" s="11" t="s">
        <v>59</v>
      </c>
      <c r="B62" s="12"/>
      <c r="C62" s="12"/>
      <c r="D62" s="12">
        <v>77378</v>
      </c>
      <c r="E62" s="12"/>
      <c r="F62" s="12"/>
      <c r="G62" s="12">
        <v>163313</v>
      </c>
      <c r="H62" s="13"/>
      <c r="I62" s="13"/>
      <c r="J62" s="13">
        <f>+_xlfn.IFERROR(((G62-D62)/D62)*100,0)</f>
        <v>111.05869885497171</v>
      </c>
    </row>
    <row r="63" spans="1:10" ht="15">
      <c r="A63" s="11" t="s">
        <v>60</v>
      </c>
      <c r="B63" s="12"/>
      <c r="C63" s="12"/>
      <c r="D63" s="32">
        <v>7394</v>
      </c>
      <c r="E63" s="12"/>
      <c r="F63" s="12"/>
      <c r="G63" s="12">
        <v>8</v>
      </c>
      <c r="H63" s="13"/>
      <c r="I63" s="13"/>
      <c r="J63" s="13">
        <f>+_xlfn.IFERROR(((G63-D63)/D63)*100,0)</f>
        <v>-99.89180416553963</v>
      </c>
    </row>
    <row r="64" spans="1:10" ht="15.75" thickBot="1">
      <c r="A64" s="18" t="s">
        <v>61</v>
      </c>
      <c r="B64" s="19"/>
      <c r="C64" s="19"/>
      <c r="D64" s="19">
        <f>+D62+D63</f>
        <v>84772</v>
      </c>
      <c r="E64" s="19"/>
      <c r="F64" s="19"/>
      <c r="G64" s="19">
        <f>+G62+G63</f>
        <v>163321</v>
      </c>
      <c r="H64" s="60">
        <f>+_xlfn.IFERROR(((G64-D64)/D64)*100,0)</f>
        <v>92.65913273250601</v>
      </c>
      <c r="I64" s="60"/>
      <c r="J64" s="61"/>
    </row>
    <row r="65" spans="1:10" ht="15.75" thickBot="1">
      <c r="A65" s="20" t="s">
        <v>62</v>
      </c>
      <c r="B65" s="33"/>
      <c r="C65" s="33"/>
      <c r="D65" s="33">
        <f>+D61+D64</f>
        <v>76819065</v>
      </c>
      <c r="E65" s="21"/>
      <c r="F65" s="21"/>
      <c r="G65" s="21">
        <f>+G61+G64</f>
        <v>118419280</v>
      </c>
      <c r="H65" s="64">
        <f>+_xlfn.IFERROR(((G65-D65)/D65)*100,0)</f>
        <v>54.15350343043097</v>
      </c>
      <c r="I65" s="64"/>
      <c r="J65" s="65"/>
    </row>
    <row r="66" spans="1:10" ht="49.5" customHeight="1">
      <c r="A66" s="51" t="s">
        <v>71</v>
      </c>
      <c r="B66" s="51"/>
      <c r="C66" s="51"/>
      <c r="D66" s="51"/>
      <c r="E66" s="51"/>
      <c r="F66" s="51"/>
      <c r="G66" s="51"/>
      <c r="H66" s="51"/>
      <c r="I66" s="51"/>
      <c r="J66" s="51"/>
    </row>
    <row r="67" ht="15">
      <c r="A67" s="40" t="s">
        <v>72</v>
      </c>
    </row>
  </sheetData>
  <sheetProtection/>
  <mergeCells count="14">
    <mergeCell ref="L1:S1"/>
    <mergeCell ref="L2:Q2"/>
    <mergeCell ref="R2:S3"/>
    <mergeCell ref="L3:M3"/>
    <mergeCell ref="N3:O3"/>
    <mergeCell ref="P3:Q3"/>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E23" sqref="E23"/>
    </sheetView>
  </sheetViews>
  <sheetFormatPr defaultColWidth="9.140625" defaultRowHeight="15"/>
  <cols>
    <col min="1" max="1" width="36.7109375" style="0" bestFit="1" customWidth="1"/>
    <col min="2" max="10" width="14.28125" style="0" customWidth="1"/>
  </cols>
  <sheetData>
    <row r="1" spans="1:10" ht="22.5" customHeight="1">
      <c r="A1" s="52" t="s">
        <v>0</v>
      </c>
      <c r="B1" s="53"/>
      <c r="C1" s="53"/>
      <c r="D1" s="53"/>
      <c r="E1" s="53"/>
      <c r="F1" s="53"/>
      <c r="G1" s="53"/>
      <c r="H1" s="53"/>
      <c r="I1" s="53"/>
      <c r="J1" s="54"/>
    </row>
    <row r="2" spans="1:10" ht="27" customHeight="1">
      <c r="A2" s="55" t="s">
        <v>1</v>
      </c>
      <c r="B2" s="57" t="s">
        <v>76</v>
      </c>
      <c r="C2" s="57"/>
      <c r="D2" s="57"/>
      <c r="E2" s="57" t="s">
        <v>77</v>
      </c>
      <c r="F2" s="57"/>
      <c r="G2" s="57"/>
      <c r="H2" s="58" t="s">
        <v>74</v>
      </c>
      <c r="I2" s="58"/>
      <c r="J2" s="59"/>
    </row>
    <row r="3" spans="1:10" ht="15">
      <c r="A3" s="56"/>
      <c r="B3" s="1" t="s">
        <v>2</v>
      </c>
      <c r="C3" s="1" t="s">
        <v>3</v>
      </c>
      <c r="D3" s="1" t="s">
        <v>4</v>
      </c>
      <c r="E3" s="1" t="s">
        <v>2</v>
      </c>
      <c r="F3" s="1" t="s">
        <v>3</v>
      </c>
      <c r="G3" s="1" t="s">
        <v>4</v>
      </c>
      <c r="H3" s="1" t="s">
        <v>2</v>
      </c>
      <c r="I3" s="1" t="s">
        <v>3</v>
      </c>
      <c r="J3" s="2" t="s">
        <v>4</v>
      </c>
    </row>
    <row r="4" spans="1:11" ht="15">
      <c r="A4" s="10" t="s">
        <v>5</v>
      </c>
      <c r="B4" s="3">
        <v>9402</v>
      </c>
      <c r="C4" s="3">
        <v>24858</v>
      </c>
      <c r="D4" s="3">
        <v>34260</v>
      </c>
      <c r="E4" s="3">
        <v>12395</v>
      </c>
      <c r="F4" s="3">
        <v>25385</v>
      </c>
      <c r="G4" s="3">
        <v>37780</v>
      </c>
      <c r="H4" s="4">
        <f>+_xlfn.IFERROR(((E4-B4)/B4)*100,0)</f>
        <v>31.83365241437992</v>
      </c>
      <c r="I4" s="4">
        <f>+_xlfn.IFERROR(((F4-C4)/C4)*100,0)</f>
        <v>2.1200418376377828</v>
      </c>
      <c r="J4" s="5">
        <f>+_xlfn.IFERROR(((G4-D4)/D4)*100,0)</f>
        <v>10.274372446001168</v>
      </c>
      <c r="K4" s="36"/>
    </row>
    <row r="5" spans="1:11" ht="15">
      <c r="A5" s="6" t="s">
        <v>68</v>
      </c>
      <c r="B5" s="7">
        <v>55973</v>
      </c>
      <c r="C5" s="7">
        <v>114571</v>
      </c>
      <c r="D5" s="7">
        <v>170544</v>
      </c>
      <c r="E5" s="7">
        <v>72813</v>
      </c>
      <c r="F5" s="7">
        <v>178834</v>
      </c>
      <c r="G5" s="7">
        <v>251647</v>
      </c>
      <c r="H5" s="8">
        <f>+_xlfn.IFERROR(((E5-B5)/B5)*100,0)</f>
        <v>30.08593428974684</v>
      </c>
      <c r="I5" s="8">
        <f>+_xlfn.IFERROR(((F5-C5)/C5)*100,0)</f>
        <v>56.09011006275585</v>
      </c>
      <c r="J5" s="9">
        <f>+_xlfn.IFERROR(((G5-D5)/D5)*100,0)</f>
        <v>47.55546955624355</v>
      </c>
      <c r="K5" s="36"/>
    </row>
    <row r="6" spans="1:10" ht="15">
      <c r="A6" s="10" t="s">
        <v>52</v>
      </c>
      <c r="B6" s="3">
        <v>77824</v>
      </c>
      <c r="C6" s="3">
        <v>38888</v>
      </c>
      <c r="D6" s="3">
        <v>116712</v>
      </c>
      <c r="E6" s="3">
        <v>103516</v>
      </c>
      <c r="F6" s="3">
        <v>61743</v>
      </c>
      <c r="G6" s="3">
        <v>165259</v>
      </c>
      <c r="H6" s="4">
        <f aca="true" t="shared" si="0" ref="H6:H59">+_xlfn.IFERROR(((E6-B6)/B6)*100,0)</f>
        <v>33.012952302631575</v>
      </c>
      <c r="I6" s="4">
        <f aca="true" t="shared" si="1" ref="I6:I61">+_xlfn.IFERROR(((F6-C6)/C6)*100,0)</f>
        <v>58.77134334499075</v>
      </c>
      <c r="J6" s="5">
        <f aca="true" t="shared" si="2" ref="J6:J61">+_xlfn.IFERROR(((G6-D6)/D6)*100,0)</f>
        <v>41.595551442867915</v>
      </c>
    </row>
    <row r="7" spans="1:10" ht="15">
      <c r="A7" s="6" t="s">
        <v>6</v>
      </c>
      <c r="B7" s="7">
        <v>38307</v>
      </c>
      <c r="C7" s="7">
        <v>8465</v>
      </c>
      <c r="D7" s="7">
        <v>46772</v>
      </c>
      <c r="E7" s="7">
        <v>48609</v>
      </c>
      <c r="F7" s="7">
        <v>12530</v>
      </c>
      <c r="G7" s="7">
        <v>61139</v>
      </c>
      <c r="H7" s="8">
        <f t="shared" si="0"/>
        <v>26.89325710705615</v>
      </c>
      <c r="I7" s="8">
        <f t="shared" si="1"/>
        <v>48.02126402835204</v>
      </c>
      <c r="J7" s="9">
        <f t="shared" si="2"/>
        <v>30.71709569828102</v>
      </c>
    </row>
    <row r="8" spans="1:10" ht="15">
      <c r="A8" s="10" t="s">
        <v>7</v>
      </c>
      <c r="B8" s="3">
        <v>33732</v>
      </c>
      <c r="C8" s="3">
        <v>9356</v>
      </c>
      <c r="D8" s="3">
        <v>43088</v>
      </c>
      <c r="E8" s="3">
        <v>39634</v>
      </c>
      <c r="F8" s="3">
        <v>14045</v>
      </c>
      <c r="G8" s="3">
        <v>53679</v>
      </c>
      <c r="H8" s="4">
        <f t="shared" si="0"/>
        <v>17.496739001541563</v>
      </c>
      <c r="I8" s="4">
        <f t="shared" si="1"/>
        <v>50.11757161179992</v>
      </c>
      <c r="J8" s="5">
        <f t="shared" si="2"/>
        <v>24.579929446713702</v>
      </c>
    </row>
    <row r="9" spans="1:10" ht="15">
      <c r="A9" s="6" t="s">
        <v>8</v>
      </c>
      <c r="B9" s="7">
        <v>26866</v>
      </c>
      <c r="C9" s="7">
        <v>40261</v>
      </c>
      <c r="D9" s="7">
        <v>67127</v>
      </c>
      <c r="E9" s="7">
        <v>37009</v>
      </c>
      <c r="F9" s="7">
        <v>96651</v>
      </c>
      <c r="G9" s="7">
        <v>133660</v>
      </c>
      <c r="H9" s="8">
        <f t="shared" si="0"/>
        <v>37.75403856175091</v>
      </c>
      <c r="I9" s="8">
        <f t="shared" si="1"/>
        <v>140.06110131392663</v>
      </c>
      <c r="J9" s="9">
        <f t="shared" si="2"/>
        <v>99.1151101643154</v>
      </c>
    </row>
    <row r="10" spans="1:10" ht="15">
      <c r="A10" s="10" t="s">
        <v>53</v>
      </c>
      <c r="B10" s="3">
        <v>1978</v>
      </c>
      <c r="C10" s="3">
        <v>474</v>
      </c>
      <c r="D10" s="3">
        <v>2452</v>
      </c>
      <c r="E10" s="3">
        <v>3577</v>
      </c>
      <c r="F10" s="3">
        <v>1657</v>
      </c>
      <c r="G10" s="3">
        <v>5234</v>
      </c>
      <c r="H10" s="4">
        <f t="shared" si="0"/>
        <v>80.83923154701719</v>
      </c>
      <c r="I10" s="4">
        <f t="shared" si="1"/>
        <v>249.57805907172994</v>
      </c>
      <c r="J10" s="5">
        <f t="shared" si="2"/>
        <v>113.4584013050571</v>
      </c>
    </row>
    <row r="11" spans="1:10" ht="15">
      <c r="A11" s="6" t="s">
        <v>9</v>
      </c>
      <c r="B11" s="7">
        <v>15226</v>
      </c>
      <c r="C11" s="7">
        <v>7280</v>
      </c>
      <c r="D11" s="7">
        <v>22506</v>
      </c>
      <c r="E11" s="7">
        <v>23214</v>
      </c>
      <c r="F11" s="7">
        <v>7452</v>
      </c>
      <c r="G11" s="7">
        <v>30666</v>
      </c>
      <c r="H11" s="8">
        <f t="shared" si="0"/>
        <v>52.462892420859056</v>
      </c>
      <c r="I11" s="8">
        <f>+_xlfn.IFERROR(((F11-C11)/C11)*100,0)</f>
        <v>2.3626373626373627</v>
      </c>
      <c r="J11" s="9">
        <f t="shared" si="2"/>
        <v>36.25699813383098</v>
      </c>
    </row>
    <row r="12" spans="1:10" ht="15">
      <c r="A12" s="10" t="s">
        <v>10</v>
      </c>
      <c r="B12" s="3">
        <v>11903</v>
      </c>
      <c r="C12" s="3">
        <v>5759</v>
      </c>
      <c r="D12" s="3">
        <v>17662</v>
      </c>
      <c r="E12" s="3">
        <v>18224</v>
      </c>
      <c r="F12" s="3">
        <v>10763</v>
      </c>
      <c r="G12" s="3">
        <v>28987</v>
      </c>
      <c r="H12" s="4">
        <f t="shared" si="0"/>
        <v>53.10425943039569</v>
      </c>
      <c r="I12" s="4">
        <f t="shared" si="1"/>
        <v>86.89008508421601</v>
      </c>
      <c r="J12" s="5">
        <f t="shared" si="2"/>
        <v>64.12071113124222</v>
      </c>
    </row>
    <row r="13" spans="1:10" ht="15">
      <c r="A13" s="6" t="s">
        <v>11</v>
      </c>
      <c r="B13" s="7">
        <v>23494</v>
      </c>
      <c r="C13" s="7">
        <v>2187</v>
      </c>
      <c r="D13" s="7">
        <v>25681</v>
      </c>
      <c r="E13" s="7">
        <v>30350</v>
      </c>
      <c r="F13" s="7">
        <v>3414</v>
      </c>
      <c r="G13" s="7">
        <v>33764</v>
      </c>
      <c r="H13" s="8">
        <f t="shared" si="0"/>
        <v>29.1819187877756</v>
      </c>
      <c r="I13" s="8">
        <f t="shared" si="1"/>
        <v>56.104252400548695</v>
      </c>
      <c r="J13" s="9">
        <f t="shared" si="2"/>
        <v>31.474631050192748</v>
      </c>
    </row>
    <row r="14" spans="1:10" ht="15">
      <c r="A14" s="10" t="s">
        <v>12</v>
      </c>
      <c r="B14" s="3">
        <v>12100</v>
      </c>
      <c r="C14" s="3">
        <v>1242</v>
      </c>
      <c r="D14" s="3">
        <v>13342</v>
      </c>
      <c r="E14" s="3">
        <v>16383</v>
      </c>
      <c r="F14" s="3">
        <v>3120</v>
      </c>
      <c r="G14" s="3">
        <v>19503</v>
      </c>
      <c r="H14" s="4">
        <f t="shared" si="0"/>
        <v>35.396694214876035</v>
      </c>
      <c r="I14" s="4">
        <f t="shared" si="1"/>
        <v>151.20772946859904</v>
      </c>
      <c r="J14" s="5">
        <f t="shared" si="2"/>
        <v>46.17748463498726</v>
      </c>
    </row>
    <row r="15" spans="1:10" ht="15">
      <c r="A15" s="6" t="s">
        <v>13</v>
      </c>
      <c r="B15" s="7">
        <v>4420</v>
      </c>
      <c r="C15" s="7">
        <v>107</v>
      </c>
      <c r="D15" s="7">
        <v>4527</v>
      </c>
      <c r="E15" s="7">
        <v>5959</v>
      </c>
      <c r="F15" s="7">
        <v>103</v>
      </c>
      <c r="G15" s="7">
        <v>6062</v>
      </c>
      <c r="H15" s="8">
        <f t="shared" si="0"/>
        <v>34.81900452488688</v>
      </c>
      <c r="I15" s="8">
        <f t="shared" si="1"/>
        <v>-3.7383177570093453</v>
      </c>
      <c r="J15" s="9">
        <f t="shared" si="2"/>
        <v>33.90766512038878</v>
      </c>
    </row>
    <row r="16" spans="1:10" ht="15">
      <c r="A16" s="10" t="s">
        <v>14</v>
      </c>
      <c r="B16" s="3">
        <v>12471</v>
      </c>
      <c r="C16" s="3">
        <v>1060</v>
      </c>
      <c r="D16" s="3">
        <v>13531</v>
      </c>
      <c r="E16" s="3">
        <v>13700</v>
      </c>
      <c r="F16" s="3">
        <v>1270</v>
      </c>
      <c r="G16" s="3">
        <v>14970</v>
      </c>
      <c r="H16" s="4">
        <f t="shared" si="0"/>
        <v>9.854863282816133</v>
      </c>
      <c r="I16" s="4">
        <f t="shared" si="1"/>
        <v>19.81132075471698</v>
      </c>
      <c r="J16" s="5">
        <f t="shared" si="2"/>
        <v>10.634838518956471</v>
      </c>
    </row>
    <row r="17" spans="1:10" ht="15">
      <c r="A17" s="6" t="s">
        <v>15</v>
      </c>
      <c r="B17" s="7">
        <v>1121</v>
      </c>
      <c r="C17" s="7">
        <v>11</v>
      </c>
      <c r="D17" s="7">
        <v>1132</v>
      </c>
      <c r="E17" s="7">
        <v>1229</v>
      </c>
      <c r="F17" s="7">
        <v>1</v>
      </c>
      <c r="G17" s="7">
        <v>1230</v>
      </c>
      <c r="H17" s="8">
        <f t="shared" si="0"/>
        <v>9.634255129348796</v>
      </c>
      <c r="I17" s="8">
        <f t="shared" si="1"/>
        <v>-90.9090909090909</v>
      </c>
      <c r="J17" s="9">
        <f t="shared" si="2"/>
        <v>8.657243816254418</v>
      </c>
    </row>
    <row r="18" spans="1:10" ht="15">
      <c r="A18" s="10" t="s">
        <v>16</v>
      </c>
      <c r="B18" s="3">
        <v>1585</v>
      </c>
      <c r="C18" s="3">
        <v>4</v>
      </c>
      <c r="D18" s="3">
        <v>1589</v>
      </c>
      <c r="E18" s="3">
        <v>1808</v>
      </c>
      <c r="F18" s="3">
        <v>0</v>
      </c>
      <c r="G18" s="3">
        <v>1808</v>
      </c>
      <c r="H18" s="4">
        <f t="shared" si="0"/>
        <v>14.069400630914828</v>
      </c>
      <c r="I18" s="4">
        <f t="shared" si="1"/>
        <v>-100</v>
      </c>
      <c r="J18" s="5">
        <f t="shared" si="2"/>
        <v>13.782252989301448</v>
      </c>
    </row>
    <row r="19" spans="1:10" ht="15">
      <c r="A19" s="6" t="s">
        <v>17</v>
      </c>
      <c r="B19" s="7">
        <v>755</v>
      </c>
      <c r="C19" s="7">
        <v>55</v>
      </c>
      <c r="D19" s="7">
        <v>810</v>
      </c>
      <c r="E19" s="7">
        <v>810</v>
      </c>
      <c r="F19" s="7">
        <v>146</v>
      </c>
      <c r="G19" s="7">
        <v>956</v>
      </c>
      <c r="H19" s="8">
        <f t="shared" si="0"/>
        <v>7.28476821192053</v>
      </c>
      <c r="I19" s="8">
        <f t="shared" si="1"/>
        <v>165.45454545454547</v>
      </c>
      <c r="J19" s="9">
        <f t="shared" si="2"/>
        <v>18.02469135802469</v>
      </c>
    </row>
    <row r="20" spans="1:10" ht="15">
      <c r="A20" s="10" t="s">
        <v>54</v>
      </c>
      <c r="B20" s="3">
        <v>18769</v>
      </c>
      <c r="C20" s="3">
        <v>0</v>
      </c>
      <c r="D20" s="3">
        <v>18769</v>
      </c>
      <c r="E20" s="3">
        <v>26651</v>
      </c>
      <c r="F20" s="3">
        <v>0</v>
      </c>
      <c r="G20" s="3">
        <v>26651</v>
      </c>
      <c r="H20" s="4">
        <f t="shared" si="0"/>
        <v>41.99477862432735</v>
      </c>
      <c r="I20" s="4">
        <f t="shared" si="1"/>
        <v>0</v>
      </c>
      <c r="J20" s="5">
        <f t="shared" si="2"/>
        <v>41.99477862432735</v>
      </c>
    </row>
    <row r="21" spans="1:10" ht="15">
      <c r="A21" s="6" t="s">
        <v>18</v>
      </c>
      <c r="B21" s="7">
        <v>14752</v>
      </c>
      <c r="C21" s="7">
        <v>62</v>
      </c>
      <c r="D21" s="7">
        <v>14814</v>
      </c>
      <c r="E21" s="7">
        <v>19249</v>
      </c>
      <c r="F21" s="7">
        <v>46</v>
      </c>
      <c r="G21" s="7">
        <v>19295</v>
      </c>
      <c r="H21" s="8">
        <f t="shared" si="0"/>
        <v>30.4840021691974</v>
      </c>
      <c r="I21" s="8">
        <f t="shared" si="1"/>
        <v>-25.806451612903224</v>
      </c>
      <c r="J21" s="9">
        <f t="shared" si="2"/>
        <v>30.24841366275145</v>
      </c>
    </row>
    <row r="22" spans="1:10" ht="15">
      <c r="A22" s="10" t="s">
        <v>19</v>
      </c>
      <c r="B22" s="3">
        <v>79</v>
      </c>
      <c r="C22" s="3">
        <v>0</v>
      </c>
      <c r="D22" s="3">
        <v>79</v>
      </c>
      <c r="E22" s="3">
        <v>62</v>
      </c>
      <c r="F22" s="3">
        <v>0</v>
      </c>
      <c r="G22" s="3">
        <v>62</v>
      </c>
      <c r="H22" s="4">
        <f t="shared" si="0"/>
        <v>-21.518987341772153</v>
      </c>
      <c r="I22" s="4">
        <f t="shared" si="1"/>
        <v>0</v>
      </c>
      <c r="J22" s="5">
        <f t="shared" si="2"/>
        <v>-21.518987341772153</v>
      </c>
    </row>
    <row r="23" spans="1:10" ht="15">
      <c r="A23" s="6" t="s">
        <v>20</v>
      </c>
      <c r="B23" s="7">
        <v>2468</v>
      </c>
      <c r="C23" s="7">
        <v>9</v>
      </c>
      <c r="D23" s="7">
        <v>2477</v>
      </c>
      <c r="E23" s="7">
        <v>3399</v>
      </c>
      <c r="F23" s="7">
        <v>0</v>
      </c>
      <c r="G23" s="7">
        <v>3399</v>
      </c>
      <c r="H23" s="8">
        <f t="shared" si="0"/>
        <v>37.72285251215559</v>
      </c>
      <c r="I23" s="8">
        <f t="shared" si="1"/>
        <v>-100</v>
      </c>
      <c r="J23" s="9">
        <f t="shared" si="2"/>
        <v>37.22244650787243</v>
      </c>
    </row>
    <row r="24" spans="1:10" ht="15">
      <c r="A24" s="10" t="s">
        <v>21</v>
      </c>
      <c r="B24" s="3">
        <v>1028</v>
      </c>
      <c r="C24" s="3">
        <v>4</v>
      </c>
      <c r="D24" s="3">
        <v>1032</v>
      </c>
      <c r="E24" s="3">
        <v>1294</v>
      </c>
      <c r="F24" s="3">
        <v>0</v>
      </c>
      <c r="G24" s="3">
        <v>1294</v>
      </c>
      <c r="H24" s="4">
        <f t="shared" si="0"/>
        <v>25.87548638132296</v>
      </c>
      <c r="I24" s="4">
        <f t="shared" si="1"/>
        <v>-100</v>
      </c>
      <c r="J24" s="5">
        <f t="shared" si="2"/>
        <v>25.387596899224807</v>
      </c>
    </row>
    <row r="25" spans="1:10" ht="15">
      <c r="A25" s="6" t="s">
        <v>22</v>
      </c>
      <c r="B25" s="7">
        <v>9873</v>
      </c>
      <c r="C25" s="7">
        <v>106</v>
      </c>
      <c r="D25" s="7">
        <v>9979</v>
      </c>
      <c r="E25" s="7">
        <v>14337</v>
      </c>
      <c r="F25" s="7">
        <v>138</v>
      </c>
      <c r="G25" s="7">
        <v>14475</v>
      </c>
      <c r="H25" s="8">
        <f t="shared" si="0"/>
        <v>45.21422060164084</v>
      </c>
      <c r="I25" s="8">
        <f t="shared" si="1"/>
        <v>30.18867924528302</v>
      </c>
      <c r="J25" s="9">
        <f t="shared" si="2"/>
        <v>45.054614690850784</v>
      </c>
    </row>
    <row r="26" spans="1:10" ht="15">
      <c r="A26" s="10" t="s">
        <v>23</v>
      </c>
      <c r="B26" s="3">
        <v>4467</v>
      </c>
      <c r="C26" s="3">
        <v>19</v>
      </c>
      <c r="D26" s="3">
        <v>4486</v>
      </c>
      <c r="E26" s="3">
        <v>5228</v>
      </c>
      <c r="F26" s="3">
        <v>20</v>
      </c>
      <c r="G26" s="3">
        <v>5248</v>
      </c>
      <c r="H26" s="4">
        <f t="shared" si="0"/>
        <v>17.036042086411463</v>
      </c>
      <c r="I26" s="4">
        <f t="shared" si="1"/>
        <v>5.263157894736842</v>
      </c>
      <c r="J26" s="5">
        <f t="shared" si="2"/>
        <v>16.98617922425323</v>
      </c>
    </row>
    <row r="27" spans="1:10" ht="15">
      <c r="A27" s="6" t="s">
        <v>24</v>
      </c>
      <c r="B27" s="7">
        <v>102</v>
      </c>
      <c r="C27" s="7">
        <v>0</v>
      </c>
      <c r="D27" s="7">
        <v>102</v>
      </c>
      <c r="E27" s="7">
        <v>292</v>
      </c>
      <c r="F27" s="7">
        <v>0</v>
      </c>
      <c r="G27" s="7">
        <v>292</v>
      </c>
      <c r="H27" s="8">
        <f t="shared" si="0"/>
        <v>186.27450980392157</v>
      </c>
      <c r="I27" s="8">
        <f t="shared" si="1"/>
        <v>0</v>
      </c>
      <c r="J27" s="9">
        <f t="shared" si="2"/>
        <v>186.27450980392157</v>
      </c>
    </row>
    <row r="28" spans="1:10" ht="15">
      <c r="A28" s="10" t="s">
        <v>25</v>
      </c>
      <c r="B28" s="3">
        <v>5348</v>
      </c>
      <c r="C28" s="3">
        <v>88</v>
      </c>
      <c r="D28" s="3">
        <v>5436</v>
      </c>
      <c r="E28" s="3">
        <v>4051</v>
      </c>
      <c r="F28" s="3">
        <v>216</v>
      </c>
      <c r="G28" s="3">
        <v>4267</v>
      </c>
      <c r="H28" s="4">
        <f t="shared" si="0"/>
        <v>-24.25205684367988</v>
      </c>
      <c r="I28" s="4">
        <f t="shared" si="1"/>
        <v>145.45454545454547</v>
      </c>
      <c r="J28" s="5">
        <f t="shared" si="2"/>
        <v>-21.50478292862399</v>
      </c>
    </row>
    <row r="29" spans="1:10" ht="15">
      <c r="A29" s="6" t="s">
        <v>26</v>
      </c>
      <c r="B29" s="7">
        <v>7084</v>
      </c>
      <c r="C29" s="7">
        <v>242</v>
      </c>
      <c r="D29" s="7">
        <v>7326</v>
      </c>
      <c r="E29" s="7">
        <v>7851</v>
      </c>
      <c r="F29" s="7">
        <v>441</v>
      </c>
      <c r="G29" s="7">
        <v>8292</v>
      </c>
      <c r="H29" s="8">
        <f t="shared" si="0"/>
        <v>10.82721626199887</v>
      </c>
      <c r="I29" s="8">
        <f t="shared" si="1"/>
        <v>82.23140495867769</v>
      </c>
      <c r="J29" s="9">
        <f t="shared" si="2"/>
        <v>13.185913185913186</v>
      </c>
    </row>
    <row r="30" spans="1:10" ht="15">
      <c r="A30" s="10" t="s">
        <v>27</v>
      </c>
      <c r="B30" s="3">
        <v>5848</v>
      </c>
      <c r="C30" s="3">
        <v>243</v>
      </c>
      <c r="D30" s="3">
        <v>6091</v>
      </c>
      <c r="E30" s="3">
        <v>4635</v>
      </c>
      <c r="F30" s="3">
        <v>322</v>
      </c>
      <c r="G30" s="3">
        <v>4957</v>
      </c>
      <c r="H30" s="4">
        <f t="shared" si="0"/>
        <v>-20.742134062927498</v>
      </c>
      <c r="I30" s="4">
        <f t="shared" si="1"/>
        <v>32.510288065843625</v>
      </c>
      <c r="J30" s="5">
        <f t="shared" si="2"/>
        <v>-18.61763257264817</v>
      </c>
    </row>
    <row r="31" spans="1:10" ht="15">
      <c r="A31" s="6" t="s">
        <v>75</v>
      </c>
      <c r="B31" s="7">
        <v>1756</v>
      </c>
      <c r="C31" s="7">
        <v>27</v>
      </c>
      <c r="D31" s="7">
        <v>1783</v>
      </c>
      <c r="E31" s="7">
        <v>2155</v>
      </c>
      <c r="F31" s="7">
        <v>107</v>
      </c>
      <c r="G31" s="7">
        <v>2262</v>
      </c>
      <c r="H31" s="8">
        <f t="shared" si="0"/>
        <v>22.722095671981776</v>
      </c>
      <c r="I31" s="8">
        <f t="shared" si="1"/>
        <v>296.2962962962963</v>
      </c>
      <c r="J31" s="9">
        <f t="shared" si="2"/>
        <v>26.864834548513738</v>
      </c>
    </row>
    <row r="32" spans="1:10" ht="15">
      <c r="A32" s="10" t="s">
        <v>55</v>
      </c>
      <c r="B32" s="3">
        <v>3535</v>
      </c>
      <c r="C32" s="3">
        <v>390</v>
      </c>
      <c r="D32" s="3">
        <v>3925</v>
      </c>
      <c r="E32" s="3">
        <v>4061</v>
      </c>
      <c r="F32" s="3">
        <v>789</v>
      </c>
      <c r="G32" s="3">
        <v>4850</v>
      </c>
      <c r="H32" s="4">
        <f t="shared" si="0"/>
        <v>14.87977369165488</v>
      </c>
      <c r="I32" s="4">
        <f t="shared" si="1"/>
        <v>102.30769230769229</v>
      </c>
      <c r="J32" s="5">
        <f t="shared" si="2"/>
        <v>23.56687898089172</v>
      </c>
    </row>
    <row r="33" spans="1:10" ht="15">
      <c r="A33" s="6" t="s">
        <v>67</v>
      </c>
      <c r="B33" s="7">
        <v>1157</v>
      </c>
      <c r="C33" s="7">
        <v>8</v>
      </c>
      <c r="D33" s="7">
        <v>1165</v>
      </c>
      <c r="E33" s="7">
        <v>1335</v>
      </c>
      <c r="F33" s="7">
        <v>0</v>
      </c>
      <c r="G33" s="7">
        <v>1335</v>
      </c>
      <c r="H33" s="8">
        <f t="shared" si="0"/>
        <v>15.384615384615385</v>
      </c>
      <c r="I33" s="8">
        <f t="shared" si="1"/>
        <v>-100</v>
      </c>
      <c r="J33" s="9">
        <f t="shared" si="2"/>
        <v>14.592274678111588</v>
      </c>
    </row>
    <row r="34" spans="1:10" ht="15">
      <c r="A34" s="10" t="s">
        <v>28</v>
      </c>
      <c r="B34" s="3">
        <v>5181</v>
      </c>
      <c r="C34" s="3">
        <v>639</v>
      </c>
      <c r="D34" s="3">
        <v>5820</v>
      </c>
      <c r="E34" s="3">
        <v>6713</v>
      </c>
      <c r="F34" s="3">
        <v>276</v>
      </c>
      <c r="G34" s="3">
        <v>6989</v>
      </c>
      <c r="H34" s="4">
        <f t="shared" si="0"/>
        <v>29.56958116193785</v>
      </c>
      <c r="I34" s="4">
        <f t="shared" si="1"/>
        <v>-56.8075117370892</v>
      </c>
      <c r="J34" s="5">
        <f t="shared" si="2"/>
        <v>20.085910652920962</v>
      </c>
    </row>
    <row r="35" spans="1:10" ht="15">
      <c r="A35" s="6" t="s">
        <v>66</v>
      </c>
      <c r="B35" s="7">
        <v>1625</v>
      </c>
      <c r="C35" s="7">
        <v>50</v>
      </c>
      <c r="D35" s="7">
        <v>1675</v>
      </c>
      <c r="E35" s="7">
        <v>1684</v>
      </c>
      <c r="F35" s="7">
        <v>0</v>
      </c>
      <c r="G35" s="7">
        <v>1684</v>
      </c>
      <c r="H35" s="8">
        <f t="shared" si="0"/>
        <v>3.6307692307692303</v>
      </c>
      <c r="I35" s="8">
        <f t="shared" si="1"/>
        <v>-100</v>
      </c>
      <c r="J35" s="9">
        <f t="shared" si="2"/>
        <v>0.5373134328358209</v>
      </c>
    </row>
    <row r="36" spans="1:10" ht="15">
      <c r="A36" s="10" t="s">
        <v>29</v>
      </c>
      <c r="B36" s="3">
        <v>21554</v>
      </c>
      <c r="C36" s="3">
        <v>82</v>
      </c>
      <c r="D36" s="3">
        <v>21636</v>
      </c>
      <c r="E36" s="3">
        <v>26238</v>
      </c>
      <c r="F36" s="3">
        <v>148</v>
      </c>
      <c r="G36" s="3">
        <v>26386</v>
      </c>
      <c r="H36" s="4">
        <f t="shared" si="0"/>
        <v>21.73146515727939</v>
      </c>
      <c r="I36" s="4">
        <f t="shared" si="1"/>
        <v>80.48780487804879</v>
      </c>
      <c r="J36" s="5">
        <f t="shared" si="2"/>
        <v>21.954150489924203</v>
      </c>
    </row>
    <row r="37" spans="1:10" ht="15">
      <c r="A37" s="6" t="s">
        <v>30</v>
      </c>
      <c r="B37" s="7">
        <v>1757</v>
      </c>
      <c r="C37" s="7">
        <v>10</v>
      </c>
      <c r="D37" s="7">
        <v>1767</v>
      </c>
      <c r="E37" s="7">
        <v>2079</v>
      </c>
      <c r="F37" s="7">
        <v>27</v>
      </c>
      <c r="G37" s="7">
        <v>2106</v>
      </c>
      <c r="H37" s="8">
        <f t="shared" si="0"/>
        <v>18.326693227091635</v>
      </c>
      <c r="I37" s="8">
        <f t="shared" si="1"/>
        <v>170</v>
      </c>
      <c r="J37" s="9">
        <f t="shared" si="2"/>
        <v>19.185059422750424</v>
      </c>
    </row>
    <row r="38" spans="1:10" ht="15">
      <c r="A38" s="10" t="s">
        <v>31</v>
      </c>
      <c r="B38" s="3">
        <v>2637</v>
      </c>
      <c r="C38" s="3">
        <v>3</v>
      </c>
      <c r="D38" s="3">
        <v>2640</v>
      </c>
      <c r="E38" s="3">
        <v>3085</v>
      </c>
      <c r="F38" s="3">
        <v>12</v>
      </c>
      <c r="G38" s="3">
        <v>3097</v>
      </c>
      <c r="H38" s="4">
        <f t="shared" si="0"/>
        <v>16.989002654531664</v>
      </c>
      <c r="I38" s="4">
        <f t="shared" si="1"/>
        <v>300</v>
      </c>
      <c r="J38" s="5">
        <f t="shared" si="2"/>
        <v>17.31060606060606</v>
      </c>
    </row>
    <row r="39" spans="1:10" ht="15">
      <c r="A39" s="6" t="s">
        <v>32</v>
      </c>
      <c r="B39" s="7">
        <v>683</v>
      </c>
      <c r="C39" s="7">
        <v>19</v>
      </c>
      <c r="D39" s="7">
        <v>702</v>
      </c>
      <c r="E39" s="7">
        <v>792</v>
      </c>
      <c r="F39" s="7">
        <v>8</v>
      </c>
      <c r="G39" s="7">
        <v>800</v>
      </c>
      <c r="H39" s="8">
        <f t="shared" si="0"/>
        <v>15.95900439238653</v>
      </c>
      <c r="I39" s="8">
        <f t="shared" si="1"/>
        <v>-57.89473684210527</v>
      </c>
      <c r="J39" s="9">
        <f t="shared" si="2"/>
        <v>13.96011396011396</v>
      </c>
    </row>
    <row r="40" spans="1:10" ht="15">
      <c r="A40" s="10" t="s">
        <v>33</v>
      </c>
      <c r="B40" s="3">
        <v>6990</v>
      </c>
      <c r="C40" s="3">
        <v>1687</v>
      </c>
      <c r="D40" s="3">
        <v>8677</v>
      </c>
      <c r="E40" s="3">
        <v>9436</v>
      </c>
      <c r="F40" s="3">
        <v>3192</v>
      </c>
      <c r="G40" s="3">
        <v>12628</v>
      </c>
      <c r="H40" s="4">
        <f t="shared" si="0"/>
        <v>34.99284692417739</v>
      </c>
      <c r="I40" s="4">
        <f t="shared" si="1"/>
        <v>89.21161825726142</v>
      </c>
      <c r="J40" s="5">
        <f t="shared" si="2"/>
        <v>45.53417079635819</v>
      </c>
    </row>
    <row r="41" spans="1:10" ht="15">
      <c r="A41" s="6" t="s">
        <v>34</v>
      </c>
      <c r="B41" s="7">
        <v>1326</v>
      </c>
      <c r="C41" s="7">
        <v>38</v>
      </c>
      <c r="D41" s="7">
        <v>1364</v>
      </c>
      <c r="E41" s="7">
        <v>2919</v>
      </c>
      <c r="F41" s="7">
        <v>38</v>
      </c>
      <c r="G41" s="7">
        <v>2957</v>
      </c>
      <c r="H41" s="8">
        <f t="shared" si="0"/>
        <v>120.13574660633483</v>
      </c>
      <c r="I41" s="8">
        <f t="shared" si="1"/>
        <v>0</v>
      </c>
      <c r="J41" s="9">
        <f t="shared" si="2"/>
        <v>116.78885630498534</v>
      </c>
    </row>
    <row r="42" spans="1:10" ht="15">
      <c r="A42" s="10" t="s">
        <v>35</v>
      </c>
      <c r="B42" s="3">
        <v>3535</v>
      </c>
      <c r="C42" s="3">
        <v>501</v>
      </c>
      <c r="D42" s="3">
        <v>4036</v>
      </c>
      <c r="E42" s="3">
        <v>5108</v>
      </c>
      <c r="F42" s="3">
        <v>846</v>
      </c>
      <c r="G42" s="3">
        <v>5954</v>
      </c>
      <c r="H42" s="4">
        <f t="shared" si="0"/>
        <v>44.4978783592645</v>
      </c>
      <c r="I42" s="4">
        <f t="shared" si="1"/>
        <v>68.8622754491018</v>
      </c>
      <c r="J42" s="5">
        <f t="shared" si="2"/>
        <v>47.5222993062438</v>
      </c>
    </row>
    <row r="43" spans="1:10" ht="15">
      <c r="A43" s="6" t="s">
        <v>36</v>
      </c>
      <c r="B43" s="7">
        <v>3790</v>
      </c>
      <c r="C43" s="7">
        <v>73</v>
      </c>
      <c r="D43" s="7">
        <v>3863</v>
      </c>
      <c r="E43" s="7">
        <v>4940</v>
      </c>
      <c r="F43" s="7">
        <v>134</v>
      </c>
      <c r="G43" s="7">
        <v>5074</v>
      </c>
      <c r="H43" s="8">
        <f t="shared" si="0"/>
        <v>30.343007915567284</v>
      </c>
      <c r="I43" s="8">
        <f t="shared" si="1"/>
        <v>83.56164383561644</v>
      </c>
      <c r="J43" s="9">
        <f t="shared" si="2"/>
        <v>31.348692725860726</v>
      </c>
    </row>
    <row r="44" spans="1:10" ht="15">
      <c r="A44" s="10" t="s">
        <v>37</v>
      </c>
      <c r="B44" s="3">
        <v>2662</v>
      </c>
      <c r="C44" s="3">
        <v>6</v>
      </c>
      <c r="D44" s="3">
        <v>2668</v>
      </c>
      <c r="E44" s="3">
        <v>3766</v>
      </c>
      <c r="F44" s="3">
        <v>8</v>
      </c>
      <c r="G44" s="3">
        <v>3774</v>
      </c>
      <c r="H44" s="4">
        <f t="shared" si="0"/>
        <v>41.47257700976709</v>
      </c>
      <c r="I44" s="4">
        <f t="shared" si="1"/>
        <v>33.33333333333333</v>
      </c>
      <c r="J44" s="5">
        <f t="shared" si="2"/>
        <v>41.454272863568214</v>
      </c>
    </row>
    <row r="45" spans="1:10" ht="15">
      <c r="A45" s="6" t="s">
        <v>69</v>
      </c>
      <c r="B45" s="7">
        <v>1985</v>
      </c>
      <c r="C45" s="7">
        <v>13</v>
      </c>
      <c r="D45" s="7">
        <v>1998</v>
      </c>
      <c r="E45" s="7">
        <v>2520</v>
      </c>
      <c r="F45" s="7">
        <v>0</v>
      </c>
      <c r="G45" s="7">
        <v>2520</v>
      </c>
      <c r="H45" s="8">
        <f t="shared" si="0"/>
        <v>26.952141057934508</v>
      </c>
      <c r="I45" s="8">
        <f t="shared" si="1"/>
        <v>-100</v>
      </c>
      <c r="J45" s="9">
        <f t="shared" si="2"/>
        <v>26.126126126126124</v>
      </c>
    </row>
    <row r="46" spans="1:10" ht="15">
      <c r="A46" s="10" t="s">
        <v>38</v>
      </c>
      <c r="B46" s="3">
        <v>9794</v>
      </c>
      <c r="C46" s="3">
        <v>57</v>
      </c>
      <c r="D46" s="3">
        <v>9851</v>
      </c>
      <c r="E46" s="3">
        <v>16622</v>
      </c>
      <c r="F46" s="3">
        <v>199</v>
      </c>
      <c r="G46" s="3">
        <v>16821</v>
      </c>
      <c r="H46" s="4">
        <f t="shared" si="0"/>
        <v>69.71615274657954</v>
      </c>
      <c r="I46" s="4">
        <f t="shared" si="1"/>
        <v>249.1228070175439</v>
      </c>
      <c r="J46" s="5">
        <f t="shared" si="2"/>
        <v>70.75423814841133</v>
      </c>
    </row>
    <row r="47" spans="1:10" ht="15">
      <c r="A47" s="6" t="s">
        <v>39</v>
      </c>
      <c r="B47" s="7">
        <v>4550</v>
      </c>
      <c r="C47" s="7">
        <v>142</v>
      </c>
      <c r="D47" s="7">
        <v>4692</v>
      </c>
      <c r="E47" s="7">
        <v>5296</v>
      </c>
      <c r="F47" s="7">
        <v>29</v>
      </c>
      <c r="G47" s="7">
        <v>5325</v>
      </c>
      <c r="H47" s="8">
        <f t="shared" si="0"/>
        <v>16.395604395604398</v>
      </c>
      <c r="I47" s="8">
        <f t="shared" si="1"/>
        <v>-79.5774647887324</v>
      </c>
      <c r="J47" s="9">
        <f t="shared" si="2"/>
        <v>13.491048593350383</v>
      </c>
    </row>
    <row r="48" spans="1:10" ht="15">
      <c r="A48" s="10" t="s">
        <v>40</v>
      </c>
      <c r="B48" s="3">
        <v>10270</v>
      </c>
      <c r="C48" s="3">
        <v>793</v>
      </c>
      <c r="D48" s="3">
        <v>11063</v>
      </c>
      <c r="E48" s="3">
        <v>10587</v>
      </c>
      <c r="F48" s="3">
        <v>1307</v>
      </c>
      <c r="G48" s="3">
        <v>11894</v>
      </c>
      <c r="H48" s="4">
        <f t="shared" si="0"/>
        <v>3.0866601752677703</v>
      </c>
      <c r="I48" s="4">
        <f t="shared" si="1"/>
        <v>64.8171500630517</v>
      </c>
      <c r="J48" s="5">
        <f t="shared" si="2"/>
        <v>7.51152490282925</v>
      </c>
    </row>
    <row r="49" spans="1:10" ht="15">
      <c r="A49" s="6" t="s">
        <v>41</v>
      </c>
      <c r="B49" s="7">
        <v>402</v>
      </c>
      <c r="C49" s="7">
        <v>0</v>
      </c>
      <c r="D49" s="7">
        <v>402</v>
      </c>
      <c r="E49" s="7">
        <v>468</v>
      </c>
      <c r="F49" s="7">
        <v>0</v>
      </c>
      <c r="G49" s="7">
        <v>468</v>
      </c>
      <c r="H49" s="8">
        <f t="shared" si="0"/>
        <v>16.417910447761194</v>
      </c>
      <c r="I49" s="8">
        <f t="shared" si="1"/>
        <v>0</v>
      </c>
      <c r="J49" s="9">
        <f t="shared" si="2"/>
        <v>16.417910447761194</v>
      </c>
    </row>
    <row r="50" spans="1:10" ht="15">
      <c r="A50" s="10" t="s">
        <v>42</v>
      </c>
      <c r="B50" s="3">
        <v>1146</v>
      </c>
      <c r="C50" s="3">
        <v>5</v>
      </c>
      <c r="D50" s="3">
        <v>1151</v>
      </c>
      <c r="E50" s="3">
        <v>1944</v>
      </c>
      <c r="F50" s="3">
        <v>40</v>
      </c>
      <c r="G50" s="3">
        <v>1984</v>
      </c>
      <c r="H50" s="4">
        <f t="shared" si="0"/>
        <v>69.63350785340315</v>
      </c>
      <c r="I50" s="4">
        <f t="shared" si="1"/>
        <v>700</v>
      </c>
      <c r="J50" s="5">
        <f t="shared" si="2"/>
        <v>72.37185056472633</v>
      </c>
    </row>
    <row r="51" spans="1:10" ht="15">
      <c r="A51" s="6" t="s">
        <v>43</v>
      </c>
      <c r="B51" s="7">
        <v>2661</v>
      </c>
      <c r="C51" s="7">
        <v>55</v>
      </c>
      <c r="D51" s="7">
        <v>2716</v>
      </c>
      <c r="E51" s="7">
        <v>3839</v>
      </c>
      <c r="F51" s="7">
        <v>57</v>
      </c>
      <c r="G51" s="7">
        <v>3896</v>
      </c>
      <c r="H51" s="8">
        <f t="shared" si="0"/>
        <v>44.269071777527245</v>
      </c>
      <c r="I51" s="8">
        <f>+_xlfn.IFERROR(((F51-C51)/C51)*100,0)</f>
        <v>3.6363636363636362</v>
      </c>
      <c r="J51" s="9">
        <f t="shared" si="2"/>
        <v>43.446244477172314</v>
      </c>
    </row>
    <row r="52" spans="1:10" ht="15">
      <c r="A52" s="10" t="s">
        <v>73</v>
      </c>
      <c r="B52" s="3">
        <v>3934</v>
      </c>
      <c r="C52" s="3">
        <v>55</v>
      </c>
      <c r="D52" s="3">
        <v>3989</v>
      </c>
      <c r="E52" s="3">
        <v>5249</v>
      </c>
      <c r="F52" s="3">
        <v>19</v>
      </c>
      <c r="G52" s="3">
        <v>5268</v>
      </c>
      <c r="H52" s="4">
        <f t="shared" si="0"/>
        <v>33.42653787493645</v>
      </c>
      <c r="I52" s="4">
        <f t="shared" si="1"/>
        <v>-65.45454545454545</v>
      </c>
      <c r="J52" s="5">
        <f t="shared" si="2"/>
        <v>32.06317372775131</v>
      </c>
    </row>
    <row r="53" spans="1:10" ht="15">
      <c r="A53" s="6" t="s">
        <v>44</v>
      </c>
      <c r="B53" s="7">
        <v>3011</v>
      </c>
      <c r="C53" s="7">
        <v>6</v>
      </c>
      <c r="D53" s="7">
        <v>3017</v>
      </c>
      <c r="E53" s="7">
        <v>5359</v>
      </c>
      <c r="F53" s="7">
        <v>0</v>
      </c>
      <c r="G53" s="7">
        <v>5359</v>
      </c>
      <c r="H53" s="8">
        <f t="shared" si="0"/>
        <v>77.9807372965792</v>
      </c>
      <c r="I53" s="8">
        <f t="shared" si="1"/>
        <v>-100</v>
      </c>
      <c r="J53" s="9">
        <f t="shared" si="2"/>
        <v>77.62678157109711</v>
      </c>
    </row>
    <row r="54" spans="1:10" ht="15">
      <c r="A54" s="10" t="s">
        <v>70</v>
      </c>
      <c r="B54" s="3">
        <v>18571</v>
      </c>
      <c r="C54" s="3">
        <v>578</v>
      </c>
      <c r="D54" s="3">
        <v>19149</v>
      </c>
      <c r="E54" s="3">
        <v>22667</v>
      </c>
      <c r="F54" s="3">
        <v>568</v>
      </c>
      <c r="G54" s="3">
        <v>23235</v>
      </c>
      <c r="H54" s="4">
        <f t="shared" si="0"/>
        <v>22.05589359754456</v>
      </c>
      <c r="I54" s="4">
        <f t="shared" si="1"/>
        <v>-1.7301038062283738</v>
      </c>
      <c r="J54" s="5">
        <f t="shared" si="2"/>
        <v>21.337928873570423</v>
      </c>
    </row>
    <row r="55" spans="1:10" ht="15">
      <c r="A55" s="6" t="s">
        <v>45</v>
      </c>
      <c r="B55" s="7">
        <v>613</v>
      </c>
      <c r="C55" s="7">
        <v>0</v>
      </c>
      <c r="D55" s="7">
        <v>613</v>
      </c>
      <c r="E55" s="7">
        <v>708</v>
      </c>
      <c r="F55" s="7">
        <v>0</v>
      </c>
      <c r="G55" s="7">
        <v>708</v>
      </c>
      <c r="H55" s="8">
        <f t="shared" si="0"/>
        <v>15.497553017944535</v>
      </c>
      <c r="I55" s="8">
        <f t="shared" si="1"/>
        <v>0</v>
      </c>
      <c r="J55" s="9">
        <f t="shared" si="2"/>
        <v>15.497553017944535</v>
      </c>
    </row>
    <row r="56" spans="1:10" ht="15">
      <c r="A56" s="10" t="s">
        <v>46</v>
      </c>
      <c r="B56" s="3">
        <v>6301</v>
      </c>
      <c r="C56" s="3">
        <v>11</v>
      </c>
      <c r="D56" s="3">
        <v>6312</v>
      </c>
      <c r="E56" s="3">
        <v>5276</v>
      </c>
      <c r="F56" s="3">
        <v>11</v>
      </c>
      <c r="G56" s="3">
        <v>5287</v>
      </c>
      <c r="H56" s="4">
        <f t="shared" si="0"/>
        <v>-16.26725916521187</v>
      </c>
      <c r="I56" s="4">
        <f t="shared" si="1"/>
        <v>0</v>
      </c>
      <c r="J56" s="5">
        <f t="shared" si="2"/>
        <v>-16.23891001267427</v>
      </c>
    </row>
    <row r="57" spans="1:10" ht="15">
      <c r="A57" s="6" t="s">
        <v>47</v>
      </c>
      <c r="B57" s="7">
        <v>12225</v>
      </c>
      <c r="C57" s="7">
        <v>78</v>
      </c>
      <c r="D57" s="7">
        <v>12303</v>
      </c>
      <c r="E57" s="7">
        <v>14465</v>
      </c>
      <c r="F57" s="7">
        <v>78</v>
      </c>
      <c r="G57" s="7">
        <v>14543</v>
      </c>
      <c r="H57" s="8">
        <f t="shared" si="0"/>
        <v>18.323108384458077</v>
      </c>
      <c r="I57" s="8">
        <f t="shared" si="1"/>
        <v>0</v>
      </c>
      <c r="J57" s="9">
        <f t="shared" si="2"/>
        <v>18.20694139640738</v>
      </c>
    </row>
    <row r="58" spans="1:10" ht="15">
      <c r="A58" s="10" t="s">
        <v>56</v>
      </c>
      <c r="B58" s="3">
        <v>319</v>
      </c>
      <c r="C58" s="3">
        <v>72</v>
      </c>
      <c r="D58" s="3">
        <v>391</v>
      </c>
      <c r="E58" s="3">
        <v>593</v>
      </c>
      <c r="F58" s="3">
        <v>48</v>
      </c>
      <c r="G58" s="3">
        <v>641</v>
      </c>
      <c r="H58" s="4">
        <f t="shared" si="0"/>
        <v>85.8934169278997</v>
      </c>
      <c r="I58" s="4">
        <f t="shared" si="1"/>
        <v>-33.33333333333333</v>
      </c>
      <c r="J58" s="5">
        <f t="shared" si="2"/>
        <v>63.9386189258312</v>
      </c>
    </row>
    <row r="59" spans="1:10" ht="15">
      <c r="A59" s="6" t="s">
        <v>57</v>
      </c>
      <c r="B59" s="7">
        <v>234</v>
      </c>
      <c r="C59" s="7">
        <v>63</v>
      </c>
      <c r="D59" s="7">
        <v>297</v>
      </c>
      <c r="E59" s="7">
        <v>334</v>
      </c>
      <c r="F59" s="7">
        <v>375</v>
      </c>
      <c r="G59" s="7">
        <v>709</v>
      </c>
      <c r="H59" s="8">
        <f t="shared" si="0"/>
        <v>42.73504273504273</v>
      </c>
      <c r="I59" s="8">
        <f t="shared" si="1"/>
        <v>495.23809523809524</v>
      </c>
      <c r="J59" s="9">
        <f t="shared" si="2"/>
        <v>138.7205387205387</v>
      </c>
    </row>
    <row r="60" spans="1:11" ht="15">
      <c r="A60" s="11" t="s">
        <v>48</v>
      </c>
      <c r="B60" s="12">
        <f>B61-SUM(B6+B10+B20+B32+B58+B59+B5)</f>
        <v>372547</v>
      </c>
      <c r="C60" s="12">
        <f>C61-SUM(C6+C10+C20+C32+C58+C59+C5)</f>
        <v>106354</v>
      </c>
      <c r="D60" s="12">
        <f>D61-SUM(D6+D10+D20+D32+D58+D59+D5)</f>
        <v>478901</v>
      </c>
      <c r="E60" s="12">
        <f>E61-SUM(E6+E10+E20+E32+E58+E59+E5)</f>
        <v>474972</v>
      </c>
      <c r="F60" s="12">
        <f>F61-SUM(F6+F10+F20+F32+F58+F59+F5)</f>
        <v>183167</v>
      </c>
      <c r="G60" s="12">
        <f>G61-SUM(G6+G10+G20+G32+G58+G59+G5)</f>
        <v>658139</v>
      </c>
      <c r="H60" s="13">
        <f>+_xlfn.IFERROR(((E60-B60)/B60)*100,0)</f>
        <v>27.493175357740096</v>
      </c>
      <c r="I60" s="13">
        <f t="shared" si="1"/>
        <v>72.22389378866804</v>
      </c>
      <c r="J60" s="35">
        <f t="shared" si="2"/>
        <v>37.42694210285633</v>
      </c>
      <c r="K60" s="37"/>
    </row>
    <row r="61" spans="1:10" ht="15">
      <c r="A61" s="14" t="s">
        <v>49</v>
      </c>
      <c r="B61" s="15">
        <f>SUM(B4:B59)</f>
        <v>531179</v>
      </c>
      <c r="C61" s="15">
        <f>SUM(C4:C59)</f>
        <v>260812</v>
      </c>
      <c r="D61" s="15">
        <f>SUM(D4:D59)</f>
        <v>791991</v>
      </c>
      <c r="E61" s="15">
        <f>SUM(E4:E59)</f>
        <v>686517</v>
      </c>
      <c r="F61" s="15">
        <f>SUM(F4:F59)</f>
        <v>426613</v>
      </c>
      <c r="G61" s="15">
        <f>SUM(G4:G59)</f>
        <v>1113130</v>
      </c>
      <c r="H61" s="16">
        <f>+_xlfn.IFERROR(((E61-B61)/B61)*100,0)</f>
        <v>29.244002492568416</v>
      </c>
      <c r="I61" s="16">
        <f t="shared" si="1"/>
        <v>63.57107801788261</v>
      </c>
      <c r="J61" s="17">
        <f t="shared" si="2"/>
        <v>40.54831431165253</v>
      </c>
    </row>
    <row r="62" spans="1:10" ht="15.75" thickBot="1">
      <c r="A62" s="18" t="s">
        <v>50</v>
      </c>
      <c r="B62" s="19"/>
      <c r="C62" s="19"/>
      <c r="D62" s="19">
        <v>186064</v>
      </c>
      <c r="E62" s="19"/>
      <c r="F62" s="19"/>
      <c r="G62" s="19">
        <v>226459</v>
      </c>
      <c r="H62" s="60">
        <f>+_xlfn.IFERROR(((G62-D62)/D62)*100,0)</f>
        <v>21.710271734456963</v>
      </c>
      <c r="I62" s="60"/>
      <c r="J62" s="61"/>
    </row>
    <row r="63" spans="1:10" ht="15">
      <c r="A63" s="14" t="s">
        <v>51</v>
      </c>
      <c r="B63" s="34"/>
      <c r="C63" s="34"/>
      <c r="D63" s="34">
        <f>+D61+D62</f>
        <v>978055</v>
      </c>
      <c r="E63" s="34"/>
      <c r="F63" s="34"/>
      <c r="G63" s="34">
        <f>+G61+G62</f>
        <v>1339589</v>
      </c>
      <c r="H63" s="62">
        <f>+_xlfn.IFERROR(((G63-D63)/D63)*100,0)</f>
        <v>36.96458788104963</v>
      </c>
      <c r="I63" s="62"/>
      <c r="J63" s="63"/>
    </row>
    <row r="64" spans="1:10" ht="15">
      <c r="A64" s="45"/>
      <c r="B64" s="46"/>
      <c r="C64" s="46"/>
      <c r="D64" s="46"/>
      <c r="E64" s="46"/>
      <c r="F64" s="46"/>
      <c r="G64" s="46"/>
      <c r="H64" s="46"/>
      <c r="I64" s="46"/>
      <c r="J64" s="47"/>
    </row>
    <row r="65" spans="1:10" ht="15.75" thickBot="1">
      <c r="A65" s="48"/>
      <c r="B65" s="49"/>
      <c r="C65" s="49"/>
      <c r="D65" s="49"/>
      <c r="E65" s="49"/>
      <c r="F65" s="49"/>
      <c r="G65" s="49"/>
      <c r="H65" s="49"/>
      <c r="I65" s="49"/>
      <c r="J65" s="50"/>
    </row>
    <row r="66" spans="1:10" ht="48.75" customHeight="1">
      <c r="A66" s="51" t="s">
        <v>71</v>
      </c>
      <c r="B66" s="51"/>
      <c r="C66" s="51"/>
      <c r="D66" s="51"/>
      <c r="E66" s="51"/>
      <c r="F66" s="51"/>
      <c r="G66" s="51"/>
      <c r="H66" s="51"/>
      <c r="I66" s="51"/>
      <c r="J66" s="51"/>
    </row>
    <row r="67" ht="15">
      <c r="A67" s="40" t="s">
        <v>72</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22">
      <selection activeCell="B60" sqref="B60:G61"/>
    </sheetView>
  </sheetViews>
  <sheetFormatPr defaultColWidth="9.140625" defaultRowHeight="15"/>
  <cols>
    <col min="1" max="1" width="34.00390625" style="0" bestFit="1" customWidth="1"/>
    <col min="2" max="10" width="14.28125" style="0" customWidth="1"/>
  </cols>
  <sheetData>
    <row r="1" spans="1:10" ht="24.75" customHeight="1">
      <c r="A1" s="52" t="s">
        <v>63</v>
      </c>
      <c r="B1" s="53"/>
      <c r="C1" s="53"/>
      <c r="D1" s="53"/>
      <c r="E1" s="53"/>
      <c r="F1" s="53"/>
      <c r="G1" s="53"/>
      <c r="H1" s="53"/>
      <c r="I1" s="53"/>
      <c r="J1" s="54"/>
    </row>
    <row r="2" spans="1:10" ht="27" customHeight="1">
      <c r="A2" s="66" t="s">
        <v>1</v>
      </c>
      <c r="B2" s="57" t="s">
        <v>76</v>
      </c>
      <c r="C2" s="57"/>
      <c r="D2" s="57"/>
      <c r="E2" s="57" t="s">
        <v>77</v>
      </c>
      <c r="F2" s="57"/>
      <c r="G2" s="57"/>
      <c r="H2" s="58" t="s">
        <v>74</v>
      </c>
      <c r="I2" s="58"/>
      <c r="J2" s="59"/>
    </row>
    <row r="3" spans="1:10" ht="15">
      <c r="A3" s="67"/>
      <c r="B3" s="1" t="s">
        <v>2</v>
      </c>
      <c r="C3" s="1" t="s">
        <v>3</v>
      </c>
      <c r="D3" s="1" t="s">
        <v>4</v>
      </c>
      <c r="E3" s="1" t="s">
        <v>2</v>
      </c>
      <c r="F3" s="1" t="s">
        <v>3</v>
      </c>
      <c r="G3" s="1" t="s">
        <v>4</v>
      </c>
      <c r="H3" s="1" t="s">
        <v>2</v>
      </c>
      <c r="I3" s="1" t="s">
        <v>3</v>
      </c>
      <c r="J3" s="2" t="s">
        <v>4</v>
      </c>
    </row>
    <row r="4" spans="1:10" ht="15">
      <c r="A4" s="10" t="s">
        <v>5</v>
      </c>
      <c r="B4" s="3">
        <v>98</v>
      </c>
      <c r="C4" s="3">
        <v>17579</v>
      </c>
      <c r="D4" s="3">
        <v>17677</v>
      </c>
      <c r="E4" s="3">
        <v>263</v>
      </c>
      <c r="F4" s="3">
        <v>17654</v>
      </c>
      <c r="G4" s="3">
        <v>17917</v>
      </c>
      <c r="H4" s="4">
        <f>+_xlfn.IFERROR(((E4-B4)/B4)*100,)</f>
        <v>168.3673469387755</v>
      </c>
      <c r="I4" s="41">
        <f>+_xlfn.IFERROR(((F4-C4)/C4)*100,)</f>
        <v>0.42664542920530174</v>
      </c>
      <c r="J4" s="5">
        <f>+_xlfn.IFERROR(((G4-D4)/D4)*100,)</f>
        <v>1.357696441703909</v>
      </c>
    </row>
    <row r="5" spans="1:10" ht="15">
      <c r="A5" s="6" t="s">
        <v>68</v>
      </c>
      <c r="B5" s="7">
        <v>53814</v>
      </c>
      <c r="C5" s="7">
        <v>110691</v>
      </c>
      <c r="D5" s="7">
        <v>164505</v>
      </c>
      <c r="E5" s="7">
        <v>71142</v>
      </c>
      <c r="F5" s="7">
        <v>176906</v>
      </c>
      <c r="G5" s="7">
        <v>248048</v>
      </c>
      <c r="H5" s="8">
        <f>+_xlfn.IFERROR(((E5-B5)/B5)*100,)</f>
        <v>32.19979930873007</v>
      </c>
      <c r="I5" s="8">
        <f>+_xlfn.IFERROR(((F5-C5)/C5)*100,)</f>
        <v>59.81967820328663</v>
      </c>
      <c r="J5" s="9">
        <f>+_xlfn.IFERROR(((G5-D5)/D5)*100,)</f>
        <v>50.784474636029294</v>
      </c>
    </row>
    <row r="6" spans="1:10" ht="15">
      <c r="A6" s="10" t="s">
        <v>52</v>
      </c>
      <c r="B6" s="3">
        <v>75720</v>
      </c>
      <c r="C6" s="3">
        <v>37429</v>
      </c>
      <c r="D6" s="3">
        <v>113149</v>
      </c>
      <c r="E6" s="3">
        <v>101201</v>
      </c>
      <c r="F6" s="3">
        <v>60098</v>
      </c>
      <c r="G6" s="3">
        <v>161299</v>
      </c>
      <c r="H6" s="4">
        <f aca="true" t="shared" si="0" ref="H6:H59">+_xlfn.IFERROR(((E6-B6)/B6)*100,)</f>
        <v>33.65161119915478</v>
      </c>
      <c r="I6" s="4">
        <f aca="true" t="shared" si="1" ref="I6:I59">+_xlfn.IFERROR(((F6-C6)/C6)*100,)</f>
        <v>60.56533703812552</v>
      </c>
      <c r="J6" s="5">
        <f aca="true" t="shared" si="2" ref="J6:J59">+_xlfn.IFERROR(((G6-D6)/D6)*100,)</f>
        <v>42.554507772936574</v>
      </c>
    </row>
    <row r="7" spans="1:10" ht="15">
      <c r="A7" s="6" t="s">
        <v>6</v>
      </c>
      <c r="B7" s="7">
        <v>30570</v>
      </c>
      <c r="C7" s="7">
        <v>6493</v>
      </c>
      <c r="D7" s="7">
        <v>37063</v>
      </c>
      <c r="E7" s="7">
        <v>40030</v>
      </c>
      <c r="F7" s="7">
        <v>10487</v>
      </c>
      <c r="G7" s="7">
        <v>50517</v>
      </c>
      <c r="H7" s="8">
        <f t="shared" si="0"/>
        <v>30.94537127903173</v>
      </c>
      <c r="I7" s="8">
        <f t="shared" si="1"/>
        <v>61.51239796704143</v>
      </c>
      <c r="J7" s="9">
        <f t="shared" si="2"/>
        <v>36.30035345222999</v>
      </c>
    </row>
    <row r="8" spans="1:10" ht="15">
      <c r="A8" s="10" t="s">
        <v>7</v>
      </c>
      <c r="B8" s="3">
        <v>28998</v>
      </c>
      <c r="C8" s="3">
        <v>8413</v>
      </c>
      <c r="D8" s="3">
        <v>37411</v>
      </c>
      <c r="E8" s="3">
        <v>34778</v>
      </c>
      <c r="F8" s="3">
        <v>13076</v>
      </c>
      <c r="G8" s="3">
        <v>47854</v>
      </c>
      <c r="H8" s="4">
        <f t="shared" si="0"/>
        <v>19.93240913166425</v>
      </c>
      <c r="I8" s="4">
        <f t="shared" si="1"/>
        <v>55.4261262332105</v>
      </c>
      <c r="J8" s="5">
        <f t="shared" si="2"/>
        <v>27.914249819571786</v>
      </c>
    </row>
    <row r="9" spans="1:10" ht="15">
      <c r="A9" s="6" t="s">
        <v>8</v>
      </c>
      <c r="B9" s="7">
        <v>20526</v>
      </c>
      <c r="C9" s="7">
        <v>36675</v>
      </c>
      <c r="D9" s="7">
        <v>57201</v>
      </c>
      <c r="E9" s="7">
        <v>30128</v>
      </c>
      <c r="F9" s="7">
        <v>94595</v>
      </c>
      <c r="G9" s="7">
        <v>124723</v>
      </c>
      <c r="H9" s="8">
        <f t="shared" si="0"/>
        <v>46.779694046575074</v>
      </c>
      <c r="I9" s="8">
        <f t="shared" si="1"/>
        <v>157.92774369461486</v>
      </c>
      <c r="J9" s="9">
        <f t="shared" si="2"/>
        <v>118.04339084981032</v>
      </c>
    </row>
    <row r="10" spans="1:10" ht="15">
      <c r="A10" s="10" t="s">
        <v>53</v>
      </c>
      <c r="B10" s="3">
        <v>1643</v>
      </c>
      <c r="C10" s="3">
        <v>438</v>
      </c>
      <c r="D10" s="3">
        <v>2081</v>
      </c>
      <c r="E10" s="3">
        <v>2921</v>
      </c>
      <c r="F10" s="3">
        <v>1597</v>
      </c>
      <c r="G10" s="3">
        <v>4518</v>
      </c>
      <c r="H10" s="4">
        <f t="shared" si="0"/>
        <v>77.78454047474132</v>
      </c>
      <c r="I10" s="4">
        <f t="shared" si="1"/>
        <v>264.61187214611874</v>
      </c>
      <c r="J10" s="5">
        <f t="shared" si="2"/>
        <v>117.10716001922152</v>
      </c>
    </row>
    <row r="11" spans="1:10" ht="15">
      <c r="A11" s="6" t="s">
        <v>9</v>
      </c>
      <c r="B11" s="7">
        <v>5749</v>
      </c>
      <c r="C11" s="7">
        <v>5401</v>
      </c>
      <c r="D11" s="7">
        <v>11150</v>
      </c>
      <c r="E11" s="7">
        <v>10193</v>
      </c>
      <c r="F11" s="7">
        <v>6620</v>
      </c>
      <c r="G11" s="7">
        <v>16813</v>
      </c>
      <c r="H11" s="8">
        <f t="shared" si="0"/>
        <v>77.30040006957731</v>
      </c>
      <c r="I11" s="8">
        <f t="shared" si="1"/>
        <v>22.56989446398815</v>
      </c>
      <c r="J11" s="9">
        <f t="shared" si="2"/>
        <v>50.789237668161434</v>
      </c>
    </row>
    <row r="12" spans="1:10" ht="15">
      <c r="A12" s="10" t="s">
        <v>10</v>
      </c>
      <c r="B12" s="3">
        <v>7301</v>
      </c>
      <c r="C12" s="3">
        <v>2804</v>
      </c>
      <c r="D12" s="3">
        <v>10105</v>
      </c>
      <c r="E12" s="3">
        <v>13125</v>
      </c>
      <c r="F12" s="3">
        <v>6639</v>
      </c>
      <c r="G12" s="3">
        <v>19764</v>
      </c>
      <c r="H12" s="4">
        <f t="shared" si="0"/>
        <v>79.76989453499522</v>
      </c>
      <c r="I12" s="4">
        <f t="shared" si="1"/>
        <v>136.76890156918688</v>
      </c>
      <c r="J12" s="5">
        <f t="shared" si="2"/>
        <v>95.58634339435923</v>
      </c>
    </row>
    <row r="13" spans="1:10" ht="15">
      <c r="A13" s="6" t="s">
        <v>11</v>
      </c>
      <c r="B13" s="7">
        <v>14592</v>
      </c>
      <c r="C13" s="7">
        <v>1881</v>
      </c>
      <c r="D13" s="7">
        <v>16473</v>
      </c>
      <c r="E13" s="7">
        <v>18205</v>
      </c>
      <c r="F13" s="7">
        <v>3158</v>
      </c>
      <c r="G13" s="7">
        <v>21363</v>
      </c>
      <c r="H13" s="8">
        <f t="shared" si="0"/>
        <v>24.760142543859647</v>
      </c>
      <c r="I13" s="8">
        <f t="shared" si="1"/>
        <v>67.88942052099947</v>
      </c>
      <c r="J13" s="9">
        <f t="shared" si="2"/>
        <v>29.684938991076304</v>
      </c>
    </row>
    <row r="14" spans="1:10" ht="15">
      <c r="A14" s="10" t="s">
        <v>12</v>
      </c>
      <c r="B14" s="3">
        <v>11399</v>
      </c>
      <c r="C14" s="3">
        <v>581</v>
      </c>
      <c r="D14" s="3">
        <v>11980</v>
      </c>
      <c r="E14" s="3">
        <v>15505</v>
      </c>
      <c r="F14" s="3">
        <v>1981</v>
      </c>
      <c r="G14" s="3">
        <v>17486</v>
      </c>
      <c r="H14" s="4">
        <f t="shared" si="0"/>
        <v>36.020703570488635</v>
      </c>
      <c r="I14" s="4">
        <f t="shared" si="1"/>
        <v>240.96385542168676</v>
      </c>
      <c r="J14" s="5">
        <f t="shared" si="2"/>
        <v>45.959933222036724</v>
      </c>
    </row>
    <row r="15" spans="1:10" ht="15">
      <c r="A15" s="6" t="s">
        <v>13</v>
      </c>
      <c r="B15" s="7">
        <v>3487</v>
      </c>
      <c r="C15" s="7">
        <v>18</v>
      </c>
      <c r="D15" s="7">
        <v>3505</v>
      </c>
      <c r="E15" s="7">
        <v>4833</v>
      </c>
      <c r="F15" s="7">
        <v>21</v>
      </c>
      <c r="G15" s="7">
        <v>4854</v>
      </c>
      <c r="H15" s="8">
        <f t="shared" si="0"/>
        <v>38.60051620303987</v>
      </c>
      <c r="I15" s="8">
        <f t="shared" si="1"/>
        <v>16.666666666666664</v>
      </c>
      <c r="J15" s="9">
        <f t="shared" si="2"/>
        <v>38.48787446504993</v>
      </c>
    </row>
    <row r="16" spans="1:10" ht="15">
      <c r="A16" s="10" t="s">
        <v>14</v>
      </c>
      <c r="B16" s="3">
        <v>8498</v>
      </c>
      <c r="C16" s="3">
        <v>957</v>
      </c>
      <c r="D16" s="3">
        <v>9455</v>
      </c>
      <c r="E16" s="3">
        <v>10763</v>
      </c>
      <c r="F16" s="3">
        <v>1200</v>
      </c>
      <c r="G16" s="3">
        <v>11963</v>
      </c>
      <c r="H16" s="4">
        <f t="shared" si="0"/>
        <v>26.65333019534008</v>
      </c>
      <c r="I16" s="4">
        <f t="shared" si="1"/>
        <v>25.391849529780565</v>
      </c>
      <c r="J16" s="5">
        <f t="shared" si="2"/>
        <v>26.52564780539397</v>
      </c>
    </row>
    <row r="17" spans="1:10" ht="15">
      <c r="A17" s="6" t="s">
        <v>15</v>
      </c>
      <c r="B17" s="7">
        <v>852</v>
      </c>
      <c r="C17" s="7">
        <v>8</v>
      </c>
      <c r="D17" s="7">
        <v>860</v>
      </c>
      <c r="E17" s="7">
        <v>1116</v>
      </c>
      <c r="F17" s="7">
        <v>0</v>
      </c>
      <c r="G17" s="7">
        <v>1116</v>
      </c>
      <c r="H17" s="8">
        <f t="shared" si="0"/>
        <v>30.985915492957744</v>
      </c>
      <c r="I17" s="8">
        <f t="shared" si="1"/>
        <v>-100</v>
      </c>
      <c r="J17" s="9">
        <f t="shared" si="2"/>
        <v>29.767441860465116</v>
      </c>
    </row>
    <row r="18" spans="1:10" ht="15">
      <c r="A18" s="10" t="s">
        <v>16</v>
      </c>
      <c r="B18" s="3">
        <v>1364</v>
      </c>
      <c r="C18" s="3">
        <v>2</v>
      </c>
      <c r="D18" s="3">
        <v>1366</v>
      </c>
      <c r="E18" s="3">
        <v>1651</v>
      </c>
      <c r="F18" s="3">
        <v>0</v>
      </c>
      <c r="G18" s="3">
        <v>1651</v>
      </c>
      <c r="H18" s="4">
        <f t="shared" si="0"/>
        <v>21.041055718475075</v>
      </c>
      <c r="I18" s="4">
        <f t="shared" si="1"/>
        <v>-100</v>
      </c>
      <c r="J18" s="5">
        <f t="shared" si="2"/>
        <v>20.863836017569547</v>
      </c>
    </row>
    <row r="19" spans="1:10" ht="15">
      <c r="A19" s="6" t="s">
        <v>17</v>
      </c>
      <c r="B19" s="7">
        <v>680</v>
      </c>
      <c r="C19" s="7">
        <v>24</v>
      </c>
      <c r="D19" s="7">
        <v>704</v>
      </c>
      <c r="E19" s="7">
        <v>716</v>
      </c>
      <c r="F19" s="7">
        <v>100</v>
      </c>
      <c r="G19" s="7">
        <v>816</v>
      </c>
      <c r="H19" s="8">
        <f t="shared" si="0"/>
        <v>5.294117647058823</v>
      </c>
      <c r="I19" s="8">
        <f t="shared" si="1"/>
        <v>316.66666666666663</v>
      </c>
      <c r="J19" s="9">
        <f t="shared" si="2"/>
        <v>15.909090909090908</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1193</v>
      </c>
      <c r="C21" s="7">
        <v>37</v>
      </c>
      <c r="D21" s="7">
        <v>1230</v>
      </c>
      <c r="E21" s="7">
        <v>1973</v>
      </c>
      <c r="F21" s="7">
        <v>32</v>
      </c>
      <c r="G21" s="7">
        <v>2005</v>
      </c>
      <c r="H21" s="8">
        <f t="shared" si="0"/>
        <v>65.38139145012573</v>
      </c>
      <c r="I21" s="8">
        <f t="shared" si="1"/>
        <v>-13.513513513513514</v>
      </c>
      <c r="J21" s="9">
        <f t="shared" si="2"/>
        <v>63.00813008130082</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2305</v>
      </c>
      <c r="C23" s="7">
        <v>8</v>
      </c>
      <c r="D23" s="7">
        <v>2313</v>
      </c>
      <c r="E23" s="7">
        <v>3200</v>
      </c>
      <c r="F23" s="7">
        <v>0</v>
      </c>
      <c r="G23" s="7">
        <v>3200</v>
      </c>
      <c r="H23" s="8">
        <f t="shared" si="0"/>
        <v>38.82863340563991</v>
      </c>
      <c r="I23" s="8">
        <f t="shared" si="1"/>
        <v>-100</v>
      </c>
      <c r="J23" s="9">
        <f t="shared" si="2"/>
        <v>38.34846519671423</v>
      </c>
    </row>
    <row r="24" spans="1:10" ht="15">
      <c r="A24" s="10" t="s">
        <v>21</v>
      </c>
      <c r="B24" s="3">
        <v>901</v>
      </c>
      <c r="C24" s="3">
        <v>2</v>
      </c>
      <c r="D24" s="3">
        <v>903</v>
      </c>
      <c r="E24" s="3">
        <v>1130</v>
      </c>
      <c r="F24" s="3">
        <v>0</v>
      </c>
      <c r="G24" s="3">
        <v>1130</v>
      </c>
      <c r="H24" s="4">
        <f t="shared" si="0"/>
        <v>25.41620421753607</v>
      </c>
      <c r="I24" s="4">
        <f t="shared" si="1"/>
        <v>-100</v>
      </c>
      <c r="J24" s="5">
        <f t="shared" si="2"/>
        <v>25.13842746400886</v>
      </c>
    </row>
    <row r="25" spans="1:10" ht="15">
      <c r="A25" s="6" t="s">
        <v>22</v>
      </c>
      <c r="B25" s="7">
        <v>390</v>
      </c>
      <c r="C25" s="7">
        <v>50</v>
      </c>
      <c r="D25" s="7">
        <v>440</v>
      </c>
      <c r="E25" s="7">
        <v>529</v>
      </c>
      <c r="F25" s="7">
        <v>6</v>
      </c>
      <c r="G25" s="7">
        <v>535</v>
      </c>
      <c r="H25" s="8">
        <f t="shared" si="0"/>
        <v>35.64102564102564</v>
      </c>
      <c r="I25" s="8">
        <f t="shared" si="1"/>
        <v>-88</v>
      </c>
      <c r="J25" s="9">
        <f t="shared" si="2"/>
        <v>21.59090909090909</v>
      </c>
    </row>
    <row r="26" spans="1:10" ht="15">
      <c r="A26" s="10" t="s">
        <v>23</v>
      </c>
      <c r="B26" s="3">
        <v>626</v>
      </c>
      <c r="C26" s="3">
        <v>8</v>
      </c>
      <c r="D26" s="3">
        <v>634</v>
      </c>
      <c r="E26" s="3">
        <v>652</v>
      </c>
      <c r="F26" s="3">
        <v>0</v>
      </c>
      <c r="G26" s="3">
        <v>652</v>
      </c>
      <c r="H26" s="4">
        <f t="shared" si="0"/>
        <v>4.15335463258786</v>
      </c>
      <c r="I26" s="4">
        <f t="shared" si="1"/>
        <v>-100</v>
      </c>
      <c r="J26" s="5">
        <f t="shared" si="2"/>
        <v>2.8391167192429023</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1831</v>
      </c>
      <c r="C28" s="3">
        <v>52</v>
      </c>
      <c r="D28" s="3">
        <v>1883</v>
      </c>
      <c r="E28" s="3">
        <v>2202</v>
      </c>
      <c r="F28" s="3">
        <v>183</v>
      </c>
      <c r="G28" s="3">
        <v>2385</v>
      </c>
      <c r="H28" s="4">
        <f t="shared" si="0"/>
        <v>20.26215182960131</v>
      </c>
      <c r="I28" s="4">
        <f t="shared" si="1"/>
        <v>251.9230769230769</v>
      </c>
      <c r="J28" s="5">
        <f t="shared" si="2"/>
        <v>26.659585767392457</v>
      </c>
    </row>
    <row r="29" spans="1:10" ht="15">
      <c r="A29" s="6" t="s">
        <v>26</v>
      </c>
      <c r="B29" s="7">
        <v>6801</v>
      </c>
      <c r="C29" s="7">
        <v>188</v>
      </c>
      <c r="D29" s="7">
        <v>6989</v>
      </c>
      <c r="E29" s="7">
        <v>7563</v>
      </c>
      <c r="F29" s="7">
        <v>414</v>
      </c>
      <c r="G29" s="7">
        <v>7977</v>
      </c>
      <c r="H29" s="8">
        <f t="shared" si="0"/>
        <v>11.204234671371857</v>
      </c>
      <c r="I29" s="8">
        <f t="shared" si="1"/>
        <v>120.2127659574468</v>
      </c>
      <c r="J29" s="9">
        <f t="shared" si="2"/>
        <v>14.136500214622979</v>
      </c>
    </row>
    <row r="30" spans="1:10" ht="15">
      <c r="A30" s="10" t="s">
        <v>27</v>
      </c>
      <c r="B30" s="3">
        <v>3398</v>
      </c>
      <c r="C30" s="3">
        <v>220</v>
      </c>
      <c r="D30" s="3">
        <v>3618</v>
      </c>
      <c r="E30" s="3">
        <v>3049</v>
      </c>
      <c r="F30" s="3">
        <v>263</v>
      </c>
      <c r="G30" s="3">
        <v>3312</v>
      </c>
      <c r="H30" s="4">
        <f t="shared" si="0"/>
        <v>-10.270747498528547</v>
      </c>
      <c r="I30" s="4">
        <f t="shared" si="1"/>
        <v>19.545454545454547</v>
      </c>
      <c r="J30" s="5">
        <f t="shared" si="2"/>
        <v>-8.45771144278607</v>
      </c>
    </row>
    <row r="31" spans="1:10" ht="15">
      <c r="A31" s="6" t="s">
        <v>75</v>
      </c>
      <c r="B31" s="7">
        <v>1556</v>
      </c>
      <c r="C31" s="7">
        <v>14</v>
      </c>
      <c r="D31" s="7">
        <v>1570</v>
      </c>
      <c r="E31" s="7">
        <v>2072</v>
      </c>
      <c r="F31" s="7">
        <v>50</v>
      </c>
      <c r="G31" s="7">
        <v>2122</v>
      </c>
      <c r="H31" s="8">
        <f t="shared" si="0"/>
        <v>33.16195372750643</v>
      </c>
      <c r="I31" s="8">
        <f t="shared" si="1"/>
        <v>257.14285714285717</v>
      </c>
      <c r="J31" s="9">
        <f t="shared" si="2"/>
        <v>35.159235668789805</v>
      </c>
    </row>
    <row r="32" spans="1:10" ht="15">
      <c r="A32" s="10" t="s">
        <v>55</v>
      </c>
      <c r="B32" s="3">
        <v>2</v>
      </c>
      <c r="C32" s="3">
        <v>378</v>
      </c>
      <c r="D32" s="3">
        <v>380</v>
      </c>
      <c r="E32" s="3">
        <v>16</v>
      </c>
      <c r="F32" s="3">
        <v>769</v>
      </c>
      <c r="G32" s="3">
        <v>785</v>
      </c>
      <c r="H32" s="4">
        <f t="shared" si="0"/>
        <v>700</v>
      </c>
      <c r="I32" s="4">
        <f t="shared" si="1"/>
        <v>103.43915343915344</v>
      </c>
      <c r="J32" s="5">
        <f t="shared" si="2"/>
        <v>106.57894736842107</v>
      </c>
    </row>
    <row r="33" spans="1:10" ht="15">
      <c r="A33" s="6" t="s">
        <v>67</v>
      </c>
      <c r="B33" s="7">
        <v>725</v>
      </c>
      <c r="C33" s="7">
        <v>0</v>
      </c>
      <c r="D33" s="7">
        <v>725</v>
      </c>
      <c r="E33" s="7">
        <v>893</v>
      </c>
      <c r="F33" s="7">
        <v>0</v>
      </c>
      <c r="G33" s="7">
        <v>893</v>
      </c>
      <c r="H33" s="8">
        <f t="shared" si="0"/>
        <v>23.17241379310345</v>
      </c>
      <c r="I33" s="8">
        <f t="shared" si="1"/>
        <v>0</v>
      </c>
      <c r="J33" s="9">
        <f t="shared" si="2"/>
        <v>23.17241379310345</v>
      </c>
    </row>
    <row r="34" spans="1:10" ht="15">
      <c r="A34" s="10" t="s">
        <v>28</v>
      </c>
      <c r="B34" s="3">
        <v>4046</v>
      </c>
      <c r="C34" s="3">
        <v>497</v>
      </c>
      <c r="D34" s="3">
        <v>4543</v>
      </c>
      <c r="E34" s="3">
        <v>6215</v>
      </c>
      <c r="F34" s="3">
        <v>252</v>
      </c>
      <c r="G34" s="3">
        <v>6467</v>
      </c>
      <c r="H34" s="4">
        <f t="shared" si="0"/>
        <v>53.608502224419176</v>
      </c>
      <c r="I34" s="4">
        <f t="shared" si="1"/>
        <v>-49.29577464788733</v>
      </c>
      <c r="J34" s="5">
        <f t="shared" si="2"/>
        <v>42.35086946951353</v>
      </c>
    </row>
    <row r="35" spans="1:10" ht="15">
      <c r="A35" s="6" t="s">
        <v>66</v>
      </c>
      <c r="B35" s="7">
        <v>857</v>
      </c>
      <c r="C35" s="7">
        <v>2</v>
      </c>
      <c r="D35" s="7">
        <v>859</v>
      </c>
      <c r="E35" s="7">
        <v>1158</v>
      </c>
      <c r="F35" s="7">
        <v>0</v>
      </c>
      <c r="G35" s="7">
        <v>1158</v>
      </c>
      <c r="H35" s="8">
        <f t="shared" si="0"/>
        <v>35.12252042007001</v>
      </c>
      <c r="I35" s="8">
        <f t="shared" si="1"/>
        <v>-100</v>
      </c>
      <c r="J35" s="9">
        <f t="shared" si="2"/>
        <v>34.807916181606515</v>
      </c>
    </row>
    <row r="36" spans="1:10" ht="15">
      <c r="A36" s="10" t="s">
        <v>29</v>
      </c>
      <c r="B36" s="3">
        <v>338</v>
      </c>
      <c r="C36" s="3">
        <v>29</v>
      </c>
      <c r="D36" s="3">
        <v>367</v>
      </c>
      <c r="E36" s="3">
        <v>328</v>
      </c>
      <c r="F36" s="3">
        <v>43</v>
      </c>
      <c r="G36" s="3">
        <v>371</v>
      </c>
      <c r="H36" s="4">
        <f t="shared" si="0"/>
        <v>-2.9585798816568047</v>
      </c>
      <c r="I36" s="4">
        <f t="shared" si="1"/>
        <v>48.275862068965516</v>
      </c>
      <c r="J36" s="5">
        <f t="shared" si="2"/>
        <v>1.08991825613079</v>
      </c>
    </row>
    <row r="37" spans="1:10" ht="15">
      <c r="A37" s="6" t="s">
        <v>30</v>
      </c>
      <c r="B37" s="7">
        <v>1124</v>
      </c>
      <c r="C37" s="7">
        <v>7</v>
      </c>
      <c r="D37" s="7">
        <v>1131</v>
      </c>
      <c r="E37" s="7">
        <v>1350</v>
      </c>
      <c r="F37" s="7">
        <v>0</v>
      </c>
      <c r="G37" s="7">
        <v>1350</v>
      </c>
      <c r="H37" s="8">
        <f t="shared" si="0"/>
        <v>20.106761565836297</v>
      </c>
      <c r="I37" s="8">
        <f t="shared" si="1"/>
        <v>-100</v>
      </c>
      <c r="J37" s="9">
        <f t="shared" si="2"/>
        <v>19.363395225464192</v>
      </c>
    </row>
    <row r="38" spans="1:10" ht="15">
      <c r="A38" s="10" t="s">
        <v>31</v>
      </c>
      <c r="B38" s="3">
        <v>2400</v>
      </c>
      <c r="C38" s="3">
        <v>2</v>
      </c>
      <c r="D38" s="3">
        <v>2402</v>
      </c>
      <c r="E38" s="3">
        <v>2801</v>
      </c>
      <c r="F38" s="3">
        <v>0</v>
      </c>
      <c r="G38" s="3">
        <v>2801</v>
      </c>
      <c r="H38" s="4">
        <f t="shared" si="0"/>
        <v>16.708333333333332</v>
      </c>
      <c r="I38" s="4">
        <f t="shared" si="1"/>
        <v>-100</v>
      </c>
      <c r="J38" s="5">
        <f t="shared" si="2"/>
        <v>16.611157368859285</v>
      </c>
    </row>
    <row r="39" spans="1:10" ht="15">
      <c r="A39" s="6" t="s">
        <v>32</v>
      </c>
      <c r="B39" s="7">
        <v>218</v>
      </c>
      <c r="C39" s="7">
        <v>11</v>
      </c>
      <c r="D39" s="7">
        <v>229</v>
      </c>
      <c r="E39" s="7">
        <v>317</v>
      </c>
      <c r="F39" s="7">
        <v>0</v>
      </c>
      <c r="G39" s="7">
        <v>317</v>
      </c>
      <c r="H39" s="8">
        <f t="shared" si="0"/>
        <v>45.412844036697244</v>
      </c>
      <c r="I39" s="8">
        <f t="shared" si="1"/>
        <v>-100</v>
      </c>
      <c r="J39" s="9">
        <f t="shared" si="2"/>
        <v>38.427947598253276</v>
      </c>
    </row>
    <row r="40" spans="1:10" ht="15">
      <c r="A40" s="10" t="s">
        <v>33</v>
      </c>
      <c r="B40" s="3">
        <v>6642</v>
      </c>
      <c r="C40" s="3">
        <v>1600</v>
      </c>
      <c r="D40" s="3">
        <v>8242</v>
      </c>
      <c r="E40" s="3">
        <v>8946</v>
      </c>
      <c r="F40" s="3">
        <v>3131</v>
      </c>
      <c r="G40" s="3">
        <v>12077</v>
      </c>
      <c r="H40" s="4">
        <f t="shared" si="0"/>
        <v>34.68834688346883</v>
      </c>
      <c r="I40" s="4">
        <f t="shared" si="1"/>
        <v>95.6875</v>
      </c>
      <c r="J40" s="5">
        <f t="shared" si="2"/>
        <v>46.52996845425867</v>
      </c>
    </row>
    <row r="41" spans="1:10" ht="15">
      <c r="A41" s="6" t="s">
        <v>34</v>
      </c>
      <c r="B41" s="7">
        <v>76</v>
      </c>
      <c r="C41" s="7">
        <v>8</v>
      </c>
      <c r="D41" s="7">
        <v>84</v>
      </c>
      <c r="E41" s="7">
        <v>87</v>
      </c>
      <c r="F41" s="7">
        <v>0</v>
      </c>
      <c r="G41" s="7">
        <v>87</v>
      </c>
      <c r="H41" s="8">
        <f t="shared" si="0"/>
        <v>14.473684210526317</v>
      </c>
      <c r="I41" s="8">
        <f t="shared" si="1"/>
        <v>-100</v>
      </c>
      <c r="J41" s="9">
        <f t="shared" si="2"/>
        <v>3.571428571428571</v>
      </c>
    </row>
    <row r="42" spans="1:10" ht="15">
      <c r="A42" s="10" t="s">
        <v>35</v>
      </c>
      <c r="B42" s="3">
        <v>3006</v>
      </c>
      <c r="C42" s="3">
        <v>444</v>
      </c>
      <c r="D42" s="3">
        <v>3450</v>
      </c>
      <c r="E42" s="3">
        <v>4279</v>
      </c>
      <c r="F42" s="3">
        <v>812</v>
      </c>
      <c r="G42" s="3">
        <v>5091</v>
      </c>
      <c r="H42" s="4">
        <f t="shared" si="0"/>
        <v>42.34863606121091</v>
      </c>
      <c r="I42" s="4">
        <f t="shared" si="1"/>
        <v>82.88288288288288</v>
      </c>
      <c r="J42" s="5">
        <f t="shared" si="2"/>
        <v>47.56521739130435</v>
      </c>
    </row>
    <row r="43" spans="1:10" ht="15">
      <c r="A43" s="6" t="s">
        <v>36</v>
      </c>
      <c r="B43" s="7">
        <v>3213</v>
      </c>
      <c r="C43" s="7">
        <v>44</v>
      </c>
      <c r="D43" s="7">
        <v>3257</v>
      </c>
      <c r="E43" s="7">
        <v>4203</v>
      </c>
      <c r="F43" s="7">
        <v>111</v>
      </c>
      <c r="G43" s="7">
        <v>4314</v>
      </c>
      <c r="H43" s="8">
        <f t="shared" si="0"/>
        <v>30.81232492997199</v>
      </c>
      <c r="I43" s="8">
        <f t="shared" si="1"/>
        <v>152.27272727272728</v>
      </c>
      <c r="J43" s="9">
        <f t="shared" si="2"/>
        <v>32.453177770954866</v>
      </c>
    </row>
    <row r="44" spans="1:10" ht="15">
      <c r="A44" s="10" t="s">
        <v>37</v>
      </c>
      <c r="B44" s="3">
        <v>2451</v>
      </c>
      <c r="C44" s="3">
        <v>4</v>
      </c>
      <c r="D44" s="3">
        <v>2455</v>
      </c>
      <c r="E44" s="3">
        <v>3442</v>
      </c>
      <c r="F44" s="3">
        <v>2</v>
      </c>
      <c r="G44" s="3">
        <v>3444</v>
      </c>
      <c r="H44" s="4">
        <f t="shared" si="0"/>
        <v>40.43247654018768</v>
      </c>
      <c r="I44" s="4">
        <f t="shared" si="1"/>
        <v>-50</v>
      </c>
      <c r="J44" s="5">
        <f t="shared" si="2"/>
        <v>40.28513238289206</v>
      </c>
    </row>
    <row r="45" spans="1:10" ht="15">
      <c r="A45" s="6" t="s">
        <v>69</v>
      </c>
      <c r="B45" s="7">
        <v>1732</v>
      </c>
      <c r="C45" s="7">
        <v>8</v>
      </c>
      <c r="D45" s="7">
        <v>1740</v>
      </c>
      <c r="E45" s="7">
        <v>2331</v>
      </c>
      <c r="F45" s="7">
        <v>0</v>
      </c>
      <c r="G45" s="7">
        <v>2331</v>
      </c>
      <c r="H45" s="8">
        <f t="shared" si="0"/>
        <v>34.584295612009235</v>
      </c>
      <c r="I45" s="8">
        <f t="shared" si="1"/>
        <v>-100</v>
      </c>
      <c r="J45" s="9">
        <f t="shared" si="2"/>
        <v>33.96551724137931</v>
      </c>
    </row>
    <row r="46" spans="1:10" ht="15">
      <c r="A46" s="10" t="s">
        <v>38</v>
      </c>
      <c r="B46" s="3">
        <v>1030</v>
      </c>
      <c r="C46" s="3">
        <v>11</v>
      </c>
      <c r="D46" s="3">
        <v>1041</v>
      </c>
      <c r="E46" s="3">
        <v>1791</v>
      </c>
      <c r="F46" s="3">
        <v>101</v>
      </c>
      <c r="G46" s="3">
        <v>1892</v>
      </c>
      <c r="H46" s="4">
        <f t="shared" si="0"/>
        <v>73.88349514563107</v>
      </c>
      <c r="I46" s="4">
        <f t="shared" si="1"/>
        <v>818.1818181818181</v>
      </c>
      <c r="J46" s="5">
        <f t="shared" si="2"/>
        <v>81.74831892411143</v>
      </c>
    </row>
    <row r="47" spans="1:10" ht="15">
      <c r="A47" s="6" t="s">
        <v>39</v>
      </c>
      <c r="B47" s="7">
        <v>3615</v>
      </c>
      <c r="C47" s="7">
        <v>70</v>
      </c>
      <c r="D47" s="7">
        <v>3685</v>
      </c>
      <c r="E47" s="7">
        <v>4733</v>
      </c>
      <c r="F47" s="7">
        <v>22</v>
      </c>
      <c r="G47" s="7">
        <v>4755</v>
      </c>
      <c r="H47" s="8">
        <f t="shared" si="0"/>
        <v>30.926694329183956</v>
      </c>
      <c r="I47" s="8">
        <f t="shared" si="1"/>
        <v>-68.57142857142857</v>
      </c>
      <c r="J47" s="9">
        <f t="shared" si="2"/>
        <v>29.036635006784262</v>
      </c>
    </row>
    <row r="48" spans="1:10" ht="15">
      <c r="A48" s="10" t="s">
        <v>40</v>
      </c>
      <c r="B48" s="3">
        <v>5351</v>
      </c>
      <c r="C48" s="3">
        <v>595</v>
      </c>
      <c r="D48" s="3">
        <v>5946</v>
      </c>
      <c r="E48" s="3">
        <v>6056</v>
      </c>
      <c r="F48" s="3">
        <v>1065</v>
      </c>
      <c r="G48" s="3">
        <v>7121</v>
      </c>
      <c r="H48" s="4">
        <f t="shared" si="0"/>
        <v>13.175107456550178</v>
      </c>
      <c r="I48" s="4">
        <f t="shared" si="1"/>
        <v>78.99159663865547</v>
      </c>
      <c r="J48" s="5">
        <f t="shared" si="2"/>
        <v>19.76118398923646</v>
      </c>
    </row>
    <row r="49" spans="1:10" ht="15">
      <c r="A49" s="6" t="s">
        <v>41</v>
      </c>
      <c r="B49" s="7">
        <v>301</v>
      </c>
      <c r="C49" s="7">
        <v>0</v>
      </c>
      <c r="D49" s="7">
        <v>301</v>
      </c>
      <c r="E49" s="7">
        <v>401</v>
      </c>
      <c r="F49" s="7">
        <v>0</v>
      </c>
      <c r="G49" s="7">
        <v>401</v>
      </c>
      <c r="H49" s="8">
        <f t="shared" si="0"/>
        <v>33.222591362126245</v>
      </c>
      <c r="I49" s="8">
        <f t="shared" si="1"/>
        <v>0</v>
      </c>
      <c r="J49" s="9">
        <f t="shared" si="2"/>
        <v>33.222591362126245</v>
      </c>
    </row>
    <row r="50" spans="1:10" ht="15">
      <c r="A50" s="10" t="s">
        <v>42</v>
      </c>
      <c r="B50" s="3">
        <v>674</v>
      </c>
      <c r="C50" s="3">
        <v>0</v>
      </c>
      <c r="D50" s="3">
        <v>674</v>
      </c>
      <c r="E50" s="3">
        <v>594</v>
      </c>
      <c r="F50" s="3">
        <v>0</v>
      </c>
      <c r="G50" s="3">
        <v>594</v>
      </c>
      <c r="H50" s="4">
        <f t="shared" si="0"/>
        <v>-11.869436201780417</v>
      </c>
      <c r="I50" s="4">
        <f t="shared" si="1"/>
        <v>0</v>
      </c>
      <c r="J50" s="5">
        <f t="shared" si="2"/>
        <v>-11.869436201780417</v>
      </c>
    </row>
    <row r="51" spans="1:10" ht="15">
      <c r="A51" s="6" t="s">
        <v>43</v>
      </c>
      <c r="B51" s="7">
        <v>2064</v>
      </c>
      <c r="C51" s="7">
        <v>32</v>
      </c>
      <c r="D51" s="7">
        <v>2096</v>
      </c>
      <c r="E51" s="7">
        <v>2713</v>
      </c>
      <c r="F51" s="7">
        <v>32</v>
      </c>
      <c r="G51" s="7">
        <v>2745</v>
      </c>
      <c r="H51" s="8">
        <f t="shared" si="0"/>
        <v>31.4437984496124</v>
      </c>
      <c r="I51" s="8">
        <f t="shared" si="1"/>
        <v>0</v>
      </c>
      <c r="J51" s="9">
        <f t="shared" si="2"/>
        <v>30.963740458015266</v>
      </c>
    </row>
    <row r="52" spans="1:10" ht="15">
      <c r="A52" s="10" t="s">
        <v>73</v>
      </c>
      <c r="B52" s="3">
        <v>2565</v>
      </c>
      <c r="C52" s="3">
        <v>40</v>
      </c>
      <c r="D52" s="3">
        <v>2605</v>
      </c>
      <c r="E52" s="3">
        <v>3780</v>
      </c>
      <c r="F52" s="3">
        <v>0</v>
      </c>
      <c r="G52" s="3">
        <v>3780</v>
      </c>
      <c r="H52" s="4">
        <f t="shared" si="0"/>
        <v>47.368421052631575</v>
      </c>
      <c r="I52" s="4">
        <f t="shared" si="1"/>
        <v>-100</v>
      </c>
      <c r="J52" s="5">
        <f t="shared" si="2"/>
        <v>45.105566218809976</v>
      </c>
    </row>
    <row r="53" spans="1:10" ht="15">
      <c r="A53" s="6" t="s">
        <v>44</v>
      </c>
      <c r="B53" s="7">
        <v>1317</v>
      </c>
      <c r="C53" s="7">
        <v>2</v>
      </c>
      <c r="D53" s="7">
        <v>1319</v>
      </c>
      <c r="E53" s="7">
        <v>2058</v>
      </c>
      <c r="F53" s="7">
        <v>0</v>
      </c>
      <c r="G53" s="7">
        <v>2058</v>
      </c>
      <c r="H53" s="8">
        <f t="shared" si="0"/>
        <v>56.264236902050115</v>
      </c>
      <c r="I53" s="8">
        <f t="shared" si="1"/>
        <v>-100</v>
      </c>
      <c r="J53" s="9">
        <f t="shared" si="2"/>
        <v>56.02729340409402</v>
      </c>
    </row>
    <row r="54" spans="1:10" ht="15">
      <c r="A54" s="10" t="s">
        <v>70</v>
      </c>
      <c r="B54" s="3">
        <v>164</v>
      </c>
      <c r="C54" s="3">
        <v>126</v>
      </c>
      <c r="D54" s="3">
        <v>290</v>
      </c>
      <c r="E54" s="3">
        <v>62</v>
      </c>
      <c r="F54" s="3">
        <v>118</v>
      </c>
      <c r="G54" s="3">
        <v>180</v>
      </c>
      <c r="H54" s="4">
        <f t="shared" si="0"/>
        <v>-62.19512195121951</v>
      </c>
      <c r="I54" s="4">
        <f t="shared" si="1"/>
        <v>-6.349206349206349</v>
      </c>
      <c r="J54" s="5">
        <f t="shared" si="2"/>
        <v>-37.93103448275862</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68</v>
      </c>
      <c r="C56" s="3">
        <v>5</v>
      </c>
      <c r="D56" s="3">
        <v>73</v>
      </c>
      <c r="E56" s="3">
        <v>2</v>
      </c>
      <c r="F56" s="3">
        <v>0</v>
      </c>
      <c r="G56" s="3">
        <v>2</v>
      </c>
      <c r="H56" s="4">
        <f t="shared" si="0"/>
        <v>-97.05882352941177</v>
      </c>
      <c r="I56" s="4">
        <f t="shared" si="1"/>
        <v>-100</v>
      </c>
      <c r="J56" s="5">
        <f t="shared" si="2"/>
        <v>-97.26027397260275</v>
      </c>
    </row>
    <row r="57" spans="1:10" ht="15">
      <c r="A57" s="6" t="s">
        <v>47</v>
      </c>
      <c r="B57" s="7">
        <v>5735</v>
      </c>
      <c r="C57" s="7">
        <v>15</v>
      </c>
      <c r="D57" s="7">
        <v>5750</v>
      </c>
      <c r="E57" s="7">
        <v>7453</v>
      </c>
      <c r="F57" s="7">
        <v>0</v>
      </c>
      <c r="G57" s="7">
        <v>7453</v>
      </c>
      <c r="H57" s="8">
        <f t="shared" si="0"/>
        <v>29.95640802092415</v>
      </c>
      <c r="I57" s="8">
        <f t="shared" si="1"/>
        <v>-100</v>
      </c>
      <c r="J57" s="9">
        <f t="shared" si="2"/>
        <v>29.61739130434783</v>
      </c>
    </row>
    <row r="58" spans="1:10" ht="15">
      <c r="A58" s="10" t="s">
        <v>56</v>
      </c>
      <c r="B58" s="3">
        <v>98</v>
      </c>
      <c r="C58" s="3">
        <v>49</v>
      </c>
      <c r="D58" s="3">
        <v>147</v>
      </c>
      <c r="E58" s="3">
        <v>223</v>
      </c>
      <c r="F58" s="3">
        <v>43</v>
      </c>
      <c r="G58" s="3">
        <v>266</v>
      </c>
      <c r="H58" s="4">
        <f t="shared" si="0"/>
        <v>127.55102040816327</v>
      </c>
      <c r="I58" s="4">
        <f t="shared" si="1"/>
        <v>-12.244897959183673</v>
      </c>
      <c r="J58" s="5">
        <f t="shared" si="2"/>
        <v>80.95238095238095</v>
      </c>
    </row>
    <row r="59" spans="1:10" ht="15">
      <c r="A59" s="6" t="s">
        <v>57</v>
      </c>
      <c r="B59" s="7">
        <v>38</v>
      </c>
      <c r="C59" s="7">
        <v>48</v>
      </c>
      <c r="D59" s="7">
        <v>86</v>
      </c>
      <c r="E59" s="7">
        <v>36</v>
      </c>
      <c r="F59" s="7">
        <v>370</v>
      </c>
      <c r="G59" s="7">
        <v>406</v>
      </c>
      <c r="H59" s="8">
        <f t="shared" si="0"/>
        <v>-5.263157894736842</v>
      </c>
      <c r="I59" s="8">
        <f t="shared" si="1"/>
        <v>670.8333333333333</v>
      </c>
      <c r="J59" s="9">
        <f t="shared" si="2"/>
        <v>372.09302325581393</v>
      </c>
    </row>
    <row r="60" spans="1:10" ht="15">
      <c r="A60" s="11" t="s">
        <v>48</v>
      </c>
      <c r="B60" s="22">
        <f>+B61-SUM(B6+B10+B20+B32+B58+B59+B5)</f>
        <v>202827</v>
      </c>
      <c r="C60" s="22">
        <f>+C61-SUM(C6+C10+C20+C32+C58+C59+C5)</f>
        <v>84967</v>
      </c>
      <c r="D60" s="22">
        <f>+D61-SUM(D6+D10+D20+D32+D58+D59+D5)</f>
        <v>287794</v>
      </c>
      <c r="E60" s="22">
        <f>+E61-SUM(E6+E10+E20+E32+E58+E59+E5)</f>
        <v>269669</v>
      </c>
      <c r="F60" s="22">
        <f>+F61-SUM(F6+F10+F20+F32+F58+F59+F5)</f>
        <v>162168</v>
      </c>
      <c r="G60" s="22">
        <f>+G61-SUM(G6+G10+G20+G32+G58+G59+G5)</f>
        <v>431837</v>
      </c>
      <c r="H60" s="23">
        <f>+_xlfn.IFERROR(((E60-B60)/B60)*100,0)</f>
        <v>32.95517855117908</v>
      </c>
      <c r="I60" s="23">
        <f>+_xlfn.IFERROR(((F60-C60)/C60)*100,0)</f>
        <v>90.85998093377428</v>
      </c>
      <c r="J60" s="23">
        <f>+_xlfn.IFERROR(((G60-D60)/D60)*100,0)</f>
        <v>50.05073073100898</v>
      </c>
    </row>
    <row r="61" spans="1:10" ht="15">
      <c r="A61" s="14" t="s">
        <v>49</v>
      </c>
      <c r="B61" s="24">
        <f>SUM(B4:B59)</f>
        <v>334142</v>
      </c>
      <c r="C61" s="24">
        <f>SUM(C4:C59)</f>
        <v>234000</v>
      </c>
      <c r="D61" s="24">
        <f>SUM(D4:D59)</f>
        <v>568142</v>
      </c>
      <c r="E61" s="24">
        <f>SUM(E4:E59)</f>
        <v>445208</v>
      </c>
      <c r="F61" s="24">
        <f>SUM(F4:F59)</f>
        <v>401951</v>
      </c>
      <c r="G61" s="24">
        <f>SUM(G4:G59)</f>
        <v>847159</v>
      </c>
      <c r="H61" s="25">
        <f>+_xlfn.IFERROR(((E61-B61)/B61)*100,0)</f>
        <v>33.239161793489</v>
      </c>
      <c r="I61" s="25">
        <f>+_xlfn.IFERROR(((F61-C61)/C61)*100,0)</f>
        <v>71.77393162393162</v>
      </c>
      <c r="J61" s="25">
        <f>+_xlfn.IFERROR(((G61-D61)/D61)*100,0)</f>
        <v>49.11043365919084</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51" t="s">
        <v>71</v>
      </c>
      <c r="B65" s="51"/>
      <c r="C65" s="51"/>
      <c r="D65" s="51"/>
      <c r="E65" s="51"/>
      <c r="F65" s="51"/>
      <c r="G65" s="51"/>
      <c r="H65" s="51"/>
      <c r="I65" s="51"/>
      <c r="J65" s="51"/>
    </row>
    <row r="66" ht="15">
      <c r="A66" s="40" t="s">
        <v>72</v>
      </c>
    </row>
    <row r="68" spans="5:7" ht="15">
      <c r="E68" s="38"/>
      <c r="F68" s="38"/>
      <c r="G68" s="38"/>
    </row>
    <row r="69" spans="5:7" ht="15">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0"/>
  <sheetViews>
    <sheetView zoomScale="80" zoomScaleNormal="80" zoomScalePageLayoutView="0" workbookViewId="0" topLeftCell="A8">
      <selection activeCell="B60" sqref="B60:G61"/>
    </sheetView>
  </sheetViews>
  <sheetFormatPr defaultColWidth="9.140625" defaultRowHeight="15"/>
  <cols>
    <col min="1" max="1" width="34.00390625" style="0" bestFit="1" customWidth="1"/>
    <col min="2" max="10" width="14.28125" style="0" customWidth="1"/>
  </cols>
  <sheetData>
    <row r="1" spans="1:10" ht="18" customHeight="1">
      <c r="A1" s="52" t="s">
        <v>64</v>
      </c>
      <c r="B1" s="53"/>
      <c r="C1" s="53"/>
      <c r="D1" s="53"/>
      <c r="E1" s="53"/>
      <c r="F1" s="53"/>
      <c r="G1" s="53"/>
      <c r="H1" s="53"/>
      <c r="I1" s="53"/>
      <c r="J1" s="54"/>
    </row>
    <row r="2" spans="1:10" ht="30" customHeight="1">
      <c r="A2" s="66" t="s">
        <v>1</v>
      </c>
      <c r="B2" s="57" t="s">
        <v>76</v>
      </c>
      <c r="C2" s="57"/>
      <c r="D2" s="57"/>
      <c r="E2" s="57" t="s">
        <v>77</v>
      </c>
      <c r="F2" s="57"/>
      <c r="G2" s="57"/>
      <c r="H2" s="58" t="s">
        <v>74</v>
      </c>
      <c r="I2" s="58"/>
      <c r="J2" s="59"/>
    </row>
    <row r="3" spans="1:10" ht="15">
      <c r="A3" s="67"/>
      <c r="B3" s="1" t="s">
        <v>2</v>
      </c>
      <c r="C3" s="1" t="s">
        <v>3</v>
      </c>
      <c r="D3" s="1" t="s">
        <v>4</v>
      </c>
      <c r="E3" s="1" t="s">
        <v>2</v>
      </c>
      <c r="F3" s="1" t="s">
        <v>3</v>
      </c>
      <c r="G3" s="1" t="s">
        <v>4</v>
      </c>
      <c r="H3" s="1" t="s">
        <v>2</v>
      </c>
      <c r="I3" s="1" t="s">
        <v>3</v>
      </c>
      <c r="J3" s="2" t="s">
        <v>4</v>
      </c>
    </row>
    <row r="4" spans="1:10" ht="15">
      <c r="A4" s="10" t="s">
        <v>5</v>
      </c>
      <c r="B4" s="3">
        <v>1691.595</v>
      </c>
      <c r="C4" s="3">
        <v>751078.135</v>
      </c>
      <c r="D4" s="3">
        <v>752769.73</v>
      </c>
      <c r="E4" s="3">
        <v>7820.43</v>
      </c>
      <c r="F4" s="3">
        <v>790314</v>
      </c>
      <c r="G4" s="3">
        <v>798134.43</v>
      </c>
      <c r="H4" s="4">
        <f>+_xlfn.IFERROR(((E4-B4)/B4)*100,0)</f>
        <v>362.31101416119105</v>
      </c>
      <c r="I4" s="4">
        <f>+_xlfn.IFERROR(((F4-C4)/C4)*100,0)</f>
        <v>5.2239391844365155</v>
      </c>
      <c r="J4" s="5">
        <f>+_xlfn.IFERROR(((G4-D4)/D4)*100,0)</f>
        <v>6.0263714376506705</v>
      </c>
    </row>
    <row r="5" spans="1:10" ht="15">
      <c r="A5" s="6" t="s">
        <v>68</v>
      </c>
      <c r="B5" s="7">
        <v>89704.46800000001</v>
      </c>
      <c r="C5" s="7">
        <v>780730.7390000002</v>
      </c>
      <c r="D5" s="7">
        <v>870435.2070000002</v>
      </c>
      <c r="E5" s="7">
        <v>130348.525</v>
      </c>
      <c r="F5" s="7">
        <v>1186718.578</v>
      </c>
      <c r="G5" s="7">
        <v>1317067.103</v>
      </c>
      <c r="H5" s="8">
        <f>+_xlfn.IFERROR(((E5-B5)/B5)*100,0)</f>
        <v>45.30884347923448</v>
      </c>
      <c r="I5" s="8">
        <f>+_xlfn.IFERROR(((F5-C5)/C5)*100,0)</f>
        <v>52.00100607285039</v>
      </c>
      <c r="J5" s="9">
        <f>+_xlfn.IFERROR(((G5-D5)/D5)*100,0)</f>
        <v>51.3113316658387</v>
      </c>
    </row>
    <row r="6" spans="1:10" ht="15">
      <c r="A6" s="10" t="s">
        <v>52</v>
      </c>
      <c r="B6" s="3">
        <v>94053.906</v>
      </c>
      <c r="C6" s="3">
        <v>105507.76199999999</v>
      </c>
      <c r="D6" s="3">
        <v>199561.668</v>
      </c>
      <c r="E6" s="3">
        <v>128831.917</v>
      </c>
      <c r="F6" s="3">
        <v>132310.759</v>
      </c>
      <c r="G6" s="3">
        <v>261142.67599999998</v>
      </c>
      <c r="H6" s="4">
        <f aca="true" t="shared" si="0" ref="H6:H59">+_xlfn.IFERROR(((E6-B6)/B6)*100,0)</f>
        <v>36.976679097197724</v>
      </c>
      <c r="I6" s="4">
        <f aca="true" t="shared" si="1" ref="I6:I60">+_xlfn.IFERROR(((F6-C6)/C6)*100,0)</f>
        <v>25.40381531360698</v>
      </c>
      <c r="J6" s="5">
        <f aca="true" t="shared" si="2" ref="J6:J60">+_xlfn.IFERROR(((G6-D6)/D6)*100,0)</f>
        <v>30.858134539144043</v>
      </c>
    </row>
    <row r="7" spans="1:10" ht="15">
      <c r="A7" s="6" t="s">
        <v>6</v>
      </c>
      <c r="B7" s="7">
        <v>36634.103</v>
      </c>
      <c r="C7" s="7">
        <v>18428.549000000003</v>
      </c>
      <c r="D7" s="7">
        <v>55062.652</v>
      </c>
      <c r="E7" s="7">
        <v>47500</v>
      </c>
      <c r="F7" s="7">
        <v>23566</v>
      </c>
      <c r="G7" s="7">
        <v>71066</v>
      </c>
      <c r="H7" s="8">
        <f t="shared" si="0"/>
        <v>29.660606129758378</v>
      </c>
      <c r="I7" s="8">
        <f t="shared" si="1"/>
        <v>27.877675013914534</v>
      </c>
      <c r="J7" s="9">
        <f t="shared" si="2"/>
        <v>29.063888895144384</v>
      </c>
    </row>
    <row r="8" spans="1:10" ht="15">
      <c r="A8" s="10" t="s">
        <v>7</v>
      </c>
      <c r="B8" s="3">
        <v>43633.549</v>
      </c>
      <c r="C8" s="3">
        <v>22726.659</v>
      </c>
      <c r="D8" s="3">
        <v>66360.208</v>
      </c>
      <c r="E8" s="3">
        <v>66677.206</v>
      </c>
      <c r="F8" s="3">
        <v>34756.79</v>
      </c>
      <c r="G8" s="3">
        <v>101433.99600000001</v>
      </c>
      <c r="H8" s="4">
        <f t="shared" si="0"/>
        <v>52.81178709529222</v>
      </c>
      <c r="I8" s="4">
        <f t="shared" si="1"/>
        <v>52.93400582989344</v>
      </c>
      <c r="J8" s="5">
        <f t="shared" si="2"/>
        <v>52.853643858379726</v>
      </c>
    </row>
    <row r="9" spans="1:10" ht="15">
      <c r="A9" s="6" t="s">
        <v>8</v>
      </c>
      <c r="B9" s="7">
        <v>28140.184</v>
      </c>
      <c r="C9" s="7">
        <v>84800.489</v>
      </c>
      <c r="D9" s="7">
        <v>112940.67300000001</v>
      </c>
      <c r="E9" s="7">
        <v>45536.102</v>
      </c>
      <c r="F9" s="7">
        <v>202836.783</v>
      </c>
      <c r="G9" s="7">
        <v>248372.885</v>
      </c>
      <c r="H9" s="8">
        <f t="shared" si="0"/>
        <v>61.81877844153399</v>
      </c>
      <c r="I9" s="8">
        <f t="shared" si="1"/>
        <v>139.1929402671251</v>
      </c>
      <c r="J9" s="9">
        <f t="shared" si="2"/>
        <v>119.91447226456671</v>
      </c>
    </row>
    <row r="10" spans="1:10" ht="15">
      <c r="A10" s="10" t="s">
        <v>53</v>
      </c>
      <c r="B10" s="3">
        <v>2001.998</v>
      </c>
      <c r="C10" s="3">
        <v>683.749</v>
      </c>
      <c r="D10" s="3">
        <v>2685.7470000000003</v>
      </c>
      <c r="E10" s="3">
        <v>3772.535</v>
      </c>
      <c r="F10" s="3">
        <v>2836.407</v>
      </c>
      <c r="G10" s="3">
        <v>6608.942</v>
      </c>
      <c r="H10" s="4">
        <f t="shared" si="0"/>
        <v>88.43849993856136</v>
      </c>
      <c r="I10" s="4">
        <f t="shared" si="1"/>
        <v>314.83161218517324</v>
      </c>
      <c r="J10" s="5">
        <f t="shared" si="2"/>
        <v>146.07463026115263</v>
      </c>
    </row>
    <row r="11" spans="1:10" ht="15">
      <c r="A11" s="6" t="s">
        <v>9</v>
      </c>
      <c r="B11" s="7">
        <v>7244.908</v>
      </c>
      <c r="C11" s="7">
        <v>12059.505</v>
      </c>
      <c r="D11" s="7">
        <v>19304.413</v>
      </c>
      <c r="E11" s="7">
        <v>12538.508</v>
      </c>
      <c r="F11" s="7">
        <v>10932.089</v>
      </c>
      <c r="G11" s="7">
        <v>23470.597</v>
      </c>
      <c r="H11" s="8">
        <f t="shared" si="0"/>
        <v>73.06649028531486</v>
      </c>
      <c r="I11" s="8">
        <f t="shared" si="1"/>
        <v>-9.348775094831831</v>
      </c>
      <c r="J11" s="9">
        <f t="shared" si="2"/>
        <v>21.581510921880927</v>
      </c>
    </row>
    <row r="12" spans="1:10" ht="15">
      <c r="A12" s="10" t="s">
        <v>10</v>
      </c>
      <c r="B12" s="3">
        <v>9386.135999999999</v>
      </c>
      <c r="C12" s="3">
        <v>6336.997999999999</v>
      </c>
      <c r="D12" s="3">
        <v>15723.133999999998</v>
      </c>
      <c r="E12" s="3">
        <v>16691.561</v>
      </c>
      <c r="F12" s="3">
        <v>13453.315999999999</v>
      </c>
      <c r="G12" s="3">
        <v>30144.877</v>
      </c>
      <c r="H12" s="4">
        <f t="shared" si="0"/>
        <v>77.83208127391296</v>
      </c>
      <c r="I12" s="4">
        <f t="shared" si="1"/>
        <v>112.29793665707331</v>
      </c>
      <c r="J12" s="5">
        <f t="shared" si="2"/>
        <v>91.72308141621133</v>
      </c>
    </row>
    <row r="13" spans="1:10" ht="15">
      <c r="A13" s="6" t="s">
        <v>11</v>
      </c>
      <c r="B13" s="7">
        <v>20789.698</v>
      </c>
      <c r="C13" s="7">
        <v>4682.927000000001</v>
      </c>
      <c r="D13" s="7">
        <v>25472.625</v>
      </c>
      <c r="E13" s="7">
        <v>28141</v>
      </c>
      <c r="F13" s="7">
        <v>9672</v>
      </c>
      <c r="G13" s="7">
        <v>37813</v>
      </c>
      <c r="H13" s="8">
        <f t="shared" si="0"/>
        <v>35.36031163127045</v>
      </c>
      <c r="I13" s="8">
        <f t="shared" si="1"/>
        <v>106.53749246998723</v>
      </c>
      <c r="J13" s="9">
        <f t="shared" si="2"/>
        <v>48.44563526530933</v>
      </c>
    </row>
    <row r="14" spans="1:10" ht="15">
      <c r="A14" s="10" t="s">
        <v>12</v>
      </c>
      <c r="B14" s="3">
        <v>15443.273000000001</v>
      </c>
      <c r="C14" s="3">
        <v>1608.1750000000002</v>
      </c>
      <c r="D14" s="3">
        <v>17051.448</v>
      </c>
      <c r="E14" s="3">
        <v>20863.603</v>
      </c>
      <c r="F14" s="3">
        <v>5737.485000000001</v>
      </c>
      <c r="G14" s="3">
        <v>26601.088</v>
      </c>
      <c r="H14" s="4">
        <f t="shared" si="0"/>
        <v>35.09832404050617</v>
      </c>
      <c r="I14" s="4">
        <f t="shared" si="1"/>
        <v>256.7699410822827</v>
      </c>
      <c r="J14" s="5">
        <f t="shared" si="2"/>
        <v>56.00486246094759</v>
      </c>
    </row>
    <row r="15" spans="1:10" ht="15">
      <c r="A15" s="6" t="s">
        <v>13</v>
      </c>
      <c r="B15" s="7">
        <v>5016.562999999999</v>
      </c>
      <c r="C15" s="7">
        <v>39.855</v>
      </c>
      <c r="D15" s="7">
        <v>5056.417999999999</v>
      </c>
      <c r="E15" s="7">
        <v>6022.174</v>
      </c>
      <c r="F15" s="7">
        <v>59</v>
      </c>
      <c r="G15" s="7">
        <v>6081.174</v>
      </c>
      <c r="H15" s="8">
        <f t="shared" si="0"/>
        <v>20.045816229159303</v>
      </c>
      <c r="I15" s="8">
        <f t="shared" si="1"/>
        <v>48.03663279387782</v>
      </c>
      <c r="J15" s="9">
        <f t="shared" si="2"/>
        <v>20.266441579790307</v>
      </c>
    </row>
    <row r="16" spans="1:10" ht="15">
      <c r="A16" s="10" t="s">
        <v>14</v>
      </c>
      <c r="B16" s="3">
        <v>10977.316</v>
      </c>
      <c r="C16" s="3">
        <v>3060.014</v>
      </c>
      <c r="D16" s="3">
        <v>14037.330000000002</v>
      </c>
      <c r="E16" s="3">
        <v>14804.85</v>
      </c>
      <c r="F16" s="3">
        <v>3875.511</v>
      </c>
      <c r="G16" s="3">
        <v>18680.361</v>
      </c>
      <c r="H16" s="4">
        <f t="shared" si="0"/>
        <v>34.86766710551103</v>
      </c>
      <c r="I16" s="4">
        <f t="shared" si="1"/>
        <v>26.650106829576593</v>
      </c>
      <c r="J16" s="5">
        <f t="shared" si="2"/>
        <v>33.07631152078065</v>
      </c>
    </row>
    <row r="17" spans="1:10" ht="15">
      <c r="A17" s="6" t="s">
        <v>15</v>
      </c>
      <c r="B17" s="7">
        <v>1154.002</v>
      </c>
      <c r="C17" s="7">
        <v>26.011999999999997</v>
      </c>
      <c r="D17" s="7">
        <v>1180.014</v>
      </c>
      <c r="E17" s="7">
        <v>1157.609</v>
      </c>
      <c r="F17" s="7">
        <v>0</v>
      </c>
      <c r="G17" s="7">
        <v>1157.609</v>
      </c>
      <c r="H17" s="42">
        <f t="shared" si="0"/>
        <v>0.31256444962833435</v>
      </c>
      <c r="I17" s="8">
        <f t="shared" si="1"/>
        <v>-100</v>
      </c>
      <c r="J17" s="9">
        <f t="shared" si="2"/>
        <v>-1.8987062865355813</v>
      </c>
    </row>
    <row r="18" spans="1:10" ht="15">
      <c r="A18" s="10" t="s">
        <v>16</v>
      </c>
      <c r="B18" s="3">
        <v>2039.383</v>
      </c>
      <c r="C18" s="3">
        <v>8.716</v>
      </c>
      <c r="D18" s="3">
        <v>2048.099</v>
      </c>
      <c r="E18" s="3">
        <v>2051.923</v>
      </c>
      <c r="F18" s="3">
        <v>0</v>
      </c>
      <c r="G18" s="3">
        <v>2051.923</v>
      </c>
      <c r="H18" s="4">
        <f t="shared" si="0"/>
        <v>0.6148918569979125</v>
      </c>
      <c r="I18" s="4">
        <f t="shared" si="1"/>
        <v>-100</v>
      </c>
      <c r="J18" s="43">
        <f t="shared" si="2"/>
        <v>0.18670972448107315</v>
      </c>
    </row>
    <row r="19" spans="1:10" ht="15">
      <c r="A19" s="6" t="s">
        <v>17</v>
      </c>
      <c r="B19" s="7">
        <v>754.504</v>
      </c>
      <c r="C19" s="7">
        <v>92.60699999999997</v>
      </c>
      <c r="D19" s="7">
        <v>847.111</v>
      </c>
      <c r="E19" s="7">
        <v>810.134</v>
      </c>
      <c r="F19" s="7">
        <v>278.868</v>
      </c>
      <c r="G19" s="7">
        <v>1089.002</v>
      </c>
      <c r="H19" s="8">
        <f t="shared" si="0"/>
        <v>7.373055676311854</v>
      </c>
      <c r="I19" s="8">
        <f t="shared" si="1"/>
        <v>201.13058408111706</v>
      </c>
      <c r="J19" s="9">
        <f t="shared" si="2"/>
        <v>28.55481749145035</v>
      </c>
    </row>
    <row r="20" spans="1:10" ht="15">
      <c r="A20" s="10" t="s">
        <v>54</v>
      </c>
      <c r="B20" s="3">
        <v>0</v>
      </c>
      <c r="C20" s="3">
        <v>0</v>
      </c>
      <c r="D20" s="3">
        <v>0</v>
      </c>
      <c r="E20" s="3">
        <v>0</v>
      </c>
      <c r="F20" s="3">
        <v>0</v>
      </c>
      <c r="G20" s="3">
        <v>0</v>
      </c>
      <c r="H20" s="4">
        <f t="shared" si="0"/>
        <v>0</v>
      </c>
      <c r="I20" s="4">
        <f t="shared" si="1"/>
        <v>0</v>
      </c>
      <c r="J20" s="5">
        <f t="shared" si="2"/>
        <v>0</v>
      </c>
    </row>
    <row r="21" spans="1:10" ht="15">
      <c r="A21" s="6" t="s">
        <v>18</v>
      </c>
      <c r="B21" s="7">
        <v>1280.5610000000001</v>
      </c>
      <c r="C21" s="7">
        <v>118.258</v>
      </c>
      <c r="D21" s="7">
        <v>1398.8190000000002</v>
      </c>
      <c r="E21" s="7">
        <v>2099.4030000000002</v>
      </c>
      <c r="F21" s="7">
        <v>66.5</v>
      </c>
      <c r="G21" s="7">
        <v>2165.9030000000002</v>
      </c>
      <c r="H21" s="8">
        <f t="shared" si="0"/>
        <v>63.94400579121182</v>
      </c>
      <c r="I21" s="8">
        <f t="shared" si="1"/>
        <v>-43.76701787616905</v>
      </c>
      <c r="J21" s="9">
        <f t="shared" si="2"/>
        <v>54.83797403380994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3532.076</v>
      </c>
      <c r="C23" s="7">
        <v>26.549</v>
      </c>
      <c r="D23" s="7">
        <v>3558.625</v>
      </c>
      <c r="E23" s="7">
        <v>4679.514999999999</v>
      </c>
      <c r="F23" s="7">
        <v>0</v>
      </c>
      <c r="G23" s="7">
        <v>4679.514999999999</v>
      </c>
      <c r="H23" s="8">
        <f t="shared" si="0"/>
        <v>32.486248880261904</v>
      </c>
      <c r="I23" s="8">
        <f t="shared" si="1"/>
        <v>-100</v>
      </c>
      <c r="J23" s="9">
        <f t="shared" si="2"/>
        <v>31.497839755523536</v>
      </c>
    </row>
    <row r="24" spans="1:10" ht="15">
      <c r="A24" s="10" t="s">
        <v>21</v>
      </c>
      <c r="B24" s="3">
        <v>1175.213</v>
      </c>
      <c r="C24" s="3">
        <v>6.108</v>
      </c>
      <c r="D24" s="3">
        <v>1181.321</v>
      </c>
      <c r="E24" s="3">
        <v>1384.636</v>
      </c>
      <c r="F24" s="3">
        <v>0</v>
      </c>
      <c r="G24" s="3">
        <v>1384.636</v>
      </c>
      <c r="H24" s="4">
        <f t="shared" si="0"/>
        <v>17.820003692947576</v>
      </c>
      <c r="I24" s="4">
        <f t="shared" si="1"/>
        <v>-100</v>
      </c>
      <c r="J24" s="5">
        <f t="shared" si="2"/>
        <v>17.210817381558446</v>
      </c>
    </row>
    <row r="25" spans="1:10" ht="15">
      <c r="A25" s="6" t="s">
        <v>22</v>
      </c>
      <c r="B25" s="7">
        <v>508.66599999999994</v>
      </c>
      <c r="C25" s="7">
        <v>205.978</v>
      </c>
      <c r="D25" s="7">
        <v>714.644</v>
      </c>
      <c r="E25" s="7">
        <v>729.575</v>
      </c>
      <c r="F25" s="7">
        <v>719.992</v>
      </c>
      <c r="G25" s="7">
        <v>1449.567</v>
      </c>
      <c r="H25" s="8">
        <f t="shared" si="0"/>
        <v>43.429087063023694</v>
      </c>
      <c r="I25" s="8">
        <f t="shared" si="1"/>
        <v>249.54800998164845</v>
      </c>
      <c r="J25" s="9">
        <f t="shared" si="2"/>
        <v>102.83763664146063</v>
      </c>
    </row>
    <row r="26" spans="1:10" ht="15">
      <c r="A26" s="10" t="s">
        <v>23</v>
      </c>
      <c r="B26" s="3">
        <v>604.873</v>
      </c>
      <c r="C26" s="3">
        <v>30.266</v>
      </c>
      <c r="D26" s="3">
        <v>635.139</v>
      </c>
      <c r="E26" s="3">
        <v>710.821</v>
      </c>
      <c r="F26" s="3">
        <v>0</v>
      </c>
      <c r="G26" s="3">
        <v>710.821</v>
      </c>
      <c r="H26" s="4">
        <f t="shared" si="0"/>
        <v>17.51574297414498</v>
      </c>
      <c r="I26" s="4">
        <f t="shared" si="1"/>
        <v>-100</v>
      </c>
      <c r="J26" s="5">
        <f t="shared" si="2"/>
        <v>11.915816852688941</v>
      </c>
    </row>
    <row r="27" spans="1:10" ht="15">
      <c r="A27" s="6" t="s">
        <v>24</v>
      </c>
      <c r="B27" s="7">
        <v>0</v>
      </c>
      <c r="C27" s="7">
        <v>0</v>
      </c>
      <c r="D27" s="7">
        <v>0</v>
      </c>
      <c r="E27" s="7">
        <v>12</v>
      </c>
      <c r="F27" s="7">
        <v>0</v>
      </c>
      <c r="G27" s="7">
        <v>12</v>
      </c>
      <c r="H27" s="8">
        <f t="shared" si="0"/>
        <v>0</v>
      </c>
      <c r="I27" s="8">
        <f t="shared" si="1"/>
        <v>0</v>
      </c>
      <c r="J27" s="9">
        <f t="shared" si="2"/>
        <v>0</v>
      </c>
    </row>
    <row r="28" spans="1:10" ht="15">
      <c r="A28" s="10" t="s">
        <v>25</v>
      </c>
      <c r="B28" s="3">
        <v>1947.098</v>
      </c>
      <c r="C28" s="3">
        <v>204.35899999999998</v>
      </c>
      <c r="D28" s="3">
        <v>2151.457</v>
      </c>
      <c r="E28" s="3">
        <v>2457.208</v>
      </c>
      <c r="F28" s="3">
        <v>621.775</v>
      </c>
      <c r="G28" s="3">
        <v>3078.983</v>
      </c>
      <c r="H28" s="4">
        <f t="shared" si="0"/>
        <v>26.198475885651373</v>
      </c>
      <c r="I28" s="4">
        <f t="shared" si="1"/>
        <v>204.2562353505351</v>
      </c>
      <c r="J28" s="5">
        <f t="shared" si="2"/>
        <v>43.11152860596332</v>
      </c>
    </row>
    <row r="29" spans="1:10" ht="15">
      <c r="A29" s="6" t="s">
        <v>26</v>
      </c>
      <c r="B29" s="7">
        <v>8992.122</v>
      </c>
      <c r="C29" s="7">
        <v>662.6469999999999</v>
      </c>
      <c r="D29" s="7">
        <v>9654.769</v>
      </c>
      <c r="E29" s="7">
        <v>9647.279999999999</v>
      </c>
      <c r="F29" s="7">
        <v>2198.523</v>
      </c>
      <c r="G29" s="7">
        <v>11845.803</v>
      </c>
      <c r="H29" s="8">
        <f t="shared" si="0"/>
        <v>7.285910934037589</v>
      </c>
      <c r="I29" s="8">
        <f t="shared" si="1"/>
        <v>231.7789109435341</v>
      </c>
      <c r="J29" s="9">
        <f t="shared" si="2"/>
        <v>22.69380033846485</v>
      </c>
    </row>
    <row r="30" spans="1:10" ht="15">
      <c r="A30" s="10" t="s">
        <v>27</v>
      </c>
      <c r="B30" s="3">
        <v>4839.347000000001</v>
      </c>
      <c r="C30" s="3">
        <v>681.7180000000001</v>
      </c>
      <c r="D30" s="3">
        <v>5521.0650000000005</v>
      </c>
      <c r="E30" s="3">
        <v>4175.71</v>
      </c>
      <c r="F30" s="3">
        <v>792</v>
      </c>
      <c r="G30" s="3">
        <v>4967.71</v>
      </c>
      <c r="H30" s="4">
        <f t="shared" si="0"/>
        <v>-13.713358434516074</v>
      </c>
      <c r="I30" s="4">
        <f t="shared" si="1"/>
        <v>16.177070284193746</v>
      </c>
      <c r="J30" s="5">
        <f t="shared" si="2"/>
        <v>-10.022613390713575</v>
      </c>
    </row>
    <row r="31" spans="1:10" ht="15">
      <c r="A31" s="6" t="s">
        <v>75</v>
      </c>
      <c r="B31" s="7">
        <v>1994.048</v>
      </c>
      <c r="C31" s="7">
        <v>43.389</v>
      </c>
      <c r="D31" s="7">
        <v>2037.437</v>
      </c>
      <c r="E31" s="7">
        <v>2577.846</v>
      </c>
      <c r="F31" s="7">
        <v>153</v>
      </c>
      <c r="G31" s="7">
        <v>2730.846</v>
      </c>
      <c r="H31" s="8">
        <f t="shared" si="0"/>
        <v>29.277028436627404</v>
      </c>
      <c r="I31" s="8">
        <f t="shared" si="1"/>
        <v>252.62393694254303</v>
      </c>
      <c r="J31" s="9">
        <f t="shared" si="2"/>
        <v>34.033395879234554</v>
      </c>
    </row>
    <row r="32" spans="1:10" ht="15">
      <c r="A32" s="10" t="s">
        <v>55</v>
      </c>
      <c r="B32" s="3">
        <v>0.644</v>
      </c>
      <c r="C32" s="3">
        <v>1097.184</v>
      </c>
      <c r="D32" s="3">
        <v>1097.828</v>
      </c>
      <c r="E32" s="3">
        <v>30.233</v>
      </c>
      <c r="F32" s="3">
        <v>2071.091</v>
      </c>
      <c r="G32" s="3">
        <v>2101.324</v>
      </c>
      <c r="H32" s="4">
        <f t="shared" si="0"/>
        <v>4594.565217391305</v>
      </c>
      <c r="I32" s="4">
        <f t="shared" si="1"/>
        <v>88.76423644529996</v>
      </c>
      <c r="J32" s="5">
        <f t="shared" si="2"/>
        <v>91.40739715146637</v>
      </c>
    </row>
    <row r="33" spans="1:10" ht="15">
      <c r="A33" s="6" t="s">
        <v>67</v>
      </c>
      <c r="B33" s="7">
        <v>1207.884</v>
      </c>
      <c r="C33" s="7">
        <v>0</v>
      </c>
      <c r="D33" s="7">
        <v>1207.884</v>
      </c>
      <c r="E33" s="7">
        <v>1281.275</v>
      </c>
      <c r="F33" s="7">
        <v>0</v>
      </c>
      <c r="G33" s="7">
        <v>1281.275</v>
      </c>
      <c r="H33" s="8">
        <f t="shared" si="0"/>
        <v>6.075997363985289</v>
      </c>
      <c r="I33" s="8">
        <f t="shared" si="1"/>
        <v>0</v>
      </c>
      <c r="J33" s="9">
        <f t="shared" si="2"/>
        <v>6.075997363985289</v>
      </c>
    </row>
    <row r="34" spans="1:10" ht="15">
      <c r="A34" s="10" t="s">
        <v>28</v>
      </c>
      <c r="B34" s="3">
        <v>5779.568</v>
      </c>
      <c r="C34" s="3">
        <v>1001.5220000000002</v>
      </c>
      <c r="D34" s="3">
        <v>6781.09</v>
      </c>
      <c r="E34" s="3">
        <v>8200.526</v>
      </c>
      <c r="F34" s="3">
        <v>581.99</v>
      </c>
      <c r="G34" s="3">
        <v>8782.516</v>
      </c>
      <c r="H34" s="4">
        <f t="shared" si="0"/>
        <v>41.888217250839496</v>
      </c>
      <c r="I34" s="4">
        <f t="shared" si="1"/>
        <v>-41.88944426582742</v>
      </c>
      <c r="J34" s="5">
        <f t="shared" si="2"/>
        <v>29.51481251539206</v>
      </c>
    </row>
    <row r="35" spans="1:10" ht="15">
      <c r="A35" s="6" t="s">
        <v>66</v>
      </c>
      <c r="B35" s="7">
        <v>1473.365</v>
      </c>
      <c r="C35" s="7">
        <v>5.157</v>
      </c>
      <c r="D35" s="7">
        <v>1478.522</v>
      </c>
      <c r="E35" s="7">
        <v>1941.603</v>
      </c>
      <c r="F35" s="7">
        <v>0</v>
      </c>
      <c r="G35" s="7">
        <v>1941.603</v>
      </c>
      <c r="H35" s="8">
        <f t="shared" si="0"/>
        <v>31.78017667041093</v>
      </c>
      <c r="I35" s="8">
        <f t="shared" si="1"/>
        <v>-100</v>
      </c>
      <c r="J35" s="9">
        <f t="shared" si="2"/>
        <v>31.32053496667619</v>
      </c>
    </row>
    <row r="36" spans="1:10" ht="15">
      <c r="A36" s="10" t="s">
        <v>29</v>
      </c>
      <c r="B36" s="3">
        <v>326.603</v>
      </c>
      <c r="C36" s="3">
        <v>123.03099999999998</v>
      </c>
      <c r="D36" s="3">
        <v>449.634</v>
      </c>
      <c r="E36" s="3">
        <v>319.626</v>
      </c>
      <c r="F36" s="3">
        <v>118</v>
      </c>
      <c r="G36" s="3">
        <v>437.626</v>
      </c>
      <c r="H36" s="4">
        <f t="shared" si="0"/>
        <v>-2.1362326739191104</v>
      </c>
      <c r="I36" s="4">
        <f t="shared" si="1"/>
        <v>-4.089213287707959</v>
      </c>
      <c r="J36" s="5">
        <f t="shared" si="2"/>
        <v>-2.6706165459017863</v>
      </c>
    </row>
    <row r="37" spans="1:10" ht="15">
      <c r="A37" s="6" t="s">
        <v>30</v>
      </c>
      <c r="B37" s="7">
        <v>1251.6889999999999</v>
      </c>
      <c r="C37" s="7">
        <v>13.874</v>
      </c>
      <c r="D37" s="7">
        <v>1265.5629999999999</v>
      </c>
      <c r="E37" s="7">
        <v>1450.932</v>
      </c>
      <c r="F37" s="7">
        <v>0</v>
      </c>
      <c r="G37" s="7">
        <v>1450.932</v>
      </c>
      <c r="H37" s="8">
        <f t="shared" si="0"/>
        <v>15.917931690699541</v>
      </c>
      <c r="I37" s="8">
        <f t="shared" si="1"/>
        <v>-100</v>
      </c>
      <c r="J37" s="9">
        <f t="shared" si="2"/>
        <v>14.64715703603852</v>
      </c>
    </row>
    <row r="38" spans="1:10" ht="15">
      <c r="A38" s="10" t="s">
        <v>31</v>
      </c>
      <c r="B38" s="3">
        <v>3786.434</v>
      </c>
      <c r="C38" s="3">
        <v>5.198</v>
      </c>
      <c r="D38" s="3">
        <v>3791.632</v>
      </c>
      <c r="E38" s="3">
        <v>4017.551</v>
      </c>
      <c r="F38" s="3">
        <v>0</v>
      </c>
      <c r="G38" s="3">
        <v>4017.551</v>
      </c>
      <c r="H38" s="4">
        <f t="shared" si="0"/>
        <v>6.103816942273382</v>
      </c>
      <c r="I38" s="4">
        <f t="shared" si="1"/>
        <v>-100</v>
      </c>
      <c r="J38" s="5">
        <f t="shared" si="2"/>
        <v>5.9583577731172195</v>
      </c>
    </row>
    <row r="39" spans="1:10" ht="15">
      <c r="A39" s="6" t="s">
        <v>32</v>
      </c>
      <c r="B39" s="7">
        <v>183.90900000000002</v>
      </c>
      <c r="C39" s="7">
        <v>29.614</v>
      </c>
      <c r="D39" s="7">
        <v>213.52300000000002</v>
      </c>
      <c r="E39" s="7">
        <v>221.336</v>
      </c>
      <c r="F39" s="7">
        <v>0</v>
      </c>
      <c r="G39" s="7">
        <v>221.336</v>
      </c>
      <c r="H39" s="8">
        <f t="shared" si="0"/>
        <v>20.350825680091777</v>
      </c>
      <c r="I39" s="8">
        <f t="shared" si="1"/>
        <v>-100</v>
      </c>
      <c r="J39" s="9">
        <f t="shared" si="2"/>
        <v>3.659090589772524</v>
      </c>
    </row>
    <row r="40" spans="1:10" ht="15">
      <c r="A40" s="10" t="s">
        <v>33</v>
      </c>
      <c r="B40" s="3">
        <v>8986.957</v>
      </c>
      <c r="C40" s="3">
        <v>4598.393</v>
      </c>
      <c r="D40" s="3">
        <v>13585.35</v>
      </c>
      <c r="E40" s="3">
        <v>10825.393</v>
      </c>
      <c r="F40" s="3">
        <v>8099.516</v>
      </c>
      <c r="G40" s="3">
        <v>18924.909</v>
      </c>
      <c r="H40" s="4">
        <f t="shared" si="0"/>
        <v>20.45671298972499</v>
      </c>
      <c r="I40" s="4">
        <f t="shared" si="1"/>
        <v>76.13796819889033</v>
      </c>
      <c r="J40" s="5">
        <f t="shared" si="2"/>
        <v>39.30380152149189</v>
      </c>
    </row>
    <row r="41" spans="1:10" ht="15">
      <c r="A41" s="6" t="s">
        <v>34</v>
      </c>
      <c r="B41" s="7">
        <v>109.32100000000001</v>
      </c>
      <c r="C41" s="7">
        <v>24.994</v>
      </c>
      <c r="D41" s="7">
        <v>134.315</v>
      </c>
      <c r="E41" s="7">
        <v>82</v>
      </c>
      <c r="F41" s="7">
        <v>0</v>
      </c>
      <c r="G41" s="7">
        <v>82</v>
      </c>
      <c r="H41" s="8">
        <f t="shared" si="0"/>
        <v>-24.99153867966814</v>
      </c>
      <c r="I41" s="8">
        <f t="shared" si="1"/>
        <v>-100</v>
      </c>
      <c r="J41" s="9">
        <f t="shared" si="2"/>
        <v>-38.949484420950746</v>
      </c>
    </row>
    <row r="42" spans="1:10" ht="15">
      <c r="A42" s="10" t="s">
        <v>35</v>
      </c>
      <c r="B42" s="3">
        <v>3810.406</v>
      </c>
      <c r="C42" s="3">
        <v>1409.1390000000001</v>
      </c>
      <c r="D42" s="3">
        <v>5219.545</v>
      </c>
      <c r="E42" s="3">
        <v>4829</v>
      </c>
      <c r="F42" s="3">
        <v>2173</v>
      </c>
      <c r="G42" s="3">
        <v>7002</v>
      </c>
      <c r="H42" s="4">
        <f t="shared" si="0"/>
        <v>26.73190205978051</v>
      </c>
      <c r="I42" s="4">
        <f t="shared" si="1"/>
        <v>54.20764026827728</v>
      </c>
      <c r="J42" s="5">
        <f t="shared" si="2"/>
        <v>34.149624153063144</v>
      </c>
    </row>
    <row r="43" spans="1:10" ht="15">
      <c r="A43" s="6" t="s">
        <v>36</v>
      </c>
      <c r="B43" s="7">
        <v>4138.2480000000005</v>
      </c>
      <c r="C43" s="7">
        <v>117.85400000000001</v>
      </c>
      <c r="D43" s="7">
        <v>4256.102000000001</v>
      </c>
      <c r="E43" s="7">
        <v>5214.405</v>
      </c>
      <c r="F43" s="7">
        <v>386.716</v>
      </c>
      <c r="G43" s="7">
        <v>5601.121</v>
      </c>
      <c r="H43" s="8">
        <f t="shared" si="0"/>
        <v>26.00513550662017</v>
      </c>
      <c r="I43" s="8">
        <f t="shared" si="1"/>
        <v>228.1314168377823</v>
      </c>
      <c r="J43" s="9">
        <f t="shared" si="2"/>
        <v>31.602132655655318</v>
      </c>
    </row>
    <row r="44" spans="1:10" ht="15">
      <c r="A44" s="10" t="s">
        <v>37</v>
      </c>
      <c r="B44" s="3">
        <v>3749.676</v>
      </c>
      <c r="C44" s="3">
        <v>11.062</v>
      </c>
      <c r="D44" s="3">
        <v>3760.738</v>
      </c>
      <c r="E44" s="3">
        <v>5226.851000000001</v>
      </c>
      <c r="F44" s="3">
        <v>0</v>
      </c>
      <c r="G44" s="3">
        <v>5226.851000000001</v>
      </c>
      <c r="H44" s="4">
        <f t="shared" si="0"/>
        <v>39.394737038613485</v>
      </c>
      <c r="I44" s="4">
        <f t="shared" si="1"/>
        <v>-100</v>
      </c>
      <c r="J44" s="5">
        <f t="shared" si="2"/>
        <v>38.98471523408439</v>
      </c>
    </row>
    <row r="45" spans="1:10" ht="15">
      <c r="A45" s="6" t="s">
        <v>69</v>
      </c>
      <c r="B45" s="7">
        <v>2636.6600000000003</v>
      </c>
      <c r="C45" s="7">
        <v>29.621</v>
      </c>
      <c r="D45" s="7">
        <v>2666.2810000000004</v>
      </c>
      <c r="E45" s="7">
        <v>3187.7960000000003</v>
      </c>
      <c r="F45" s="7">
        <v>0</v>
      </c>
      <c r="G45" s="7">
        <v>3187.7960000000003</v>
      </c>
      <c r="H45" s="8">
        <f t="shared" si="0"/>
        <v>20.902808856659558</v>
      </c>
      <c r="I45" s="8">
        <f t="shared" si="1"/>
        <v>-100</v>
      </c>
      <c r="J45" s="9">
        <f t="shared" si="2"/>
        <v>19.559641313124903</v>
      </c>
    </row>
    <row r="46" spans="1:10" ht="15">
      <c r="A46" s="10" t="s">
        <v>38</v>
      </c>
      <c r="B46" s="3">
        <v>1230.0569999999998</v>
      </c>
      <c r="C46" s="3">
        <v>33.956</v>
      </c>
      <c r="D46" s="3">
        <v>1264.0129999999997</v>
      </c>
      <c r="E46" s="3">
        <v>2317.952</v>
      </c>
      <c r="F46" s="3">
        <v>169.43200000000002</v>
      </c>
      <c r="G46" s="3">
        <v>2487.384</v>
      </c>
      <c r="H46" s="4">
        <f t="shared" si="0"/>
        <v>88.442649405678</v>
      </c>
      <c r="I46" s="4">
        <f t="shared" si="1"/>
        <v>398.9751443043939</v>
      </c>
      <c r="J46" s="5">
        <f t="shared" si="2"/>
        <v>96.78468496763884</v>
      </c>
    </row>
    <row r="47" spans="1:10" ht="15">
      <c r="A47" s="6" t="s">
        <v>39</v>
      </c>
      <c r="B47" s="7">
        <v>4699.887</v>
      </c>
      <c r="C47" s="7">
        <v>229.88799999999998</v>
      </c>
      <c r="D47" s="7">
        <v>4929.775</v>
      </c>
      <c r="E47" s="7">
        <v>5952.63</v>
      </c>
      <c r="F47" s="7">
        <v>42</v>
      </c>
      <c r="G47" s="7">
        <v>5994.63</v>
      </c>
      <c r="H47" s="8">
        <f t="shared" si="0"/>
        <v>26.654747231156843</v>
      </c>
      <c r="I47" s="8">
        <f t="shared" si="1"/>
        <v>-81.73023385300668</v>
      </c>
      <c r="J47" s="9">
        <f t="shared" si="2"/>
        <v>21.600478723674012</v>
      </c>
    </row>
    <row r="48" spans="1:10" ht="15">
      <c r="A48" s="10" t="s">
        <v>40</v>
      </c>
      <c r="B48" s="3">
        <v>6974.168000000001</v>
      </c>
      <c r="C48" s="3">
        <v>1912.4619999999998</v>
      </c>
      <c r="D48" s="3">
        <v>8886.630000000001</v>
      </c>
      <c r="E48" s="3">
        <v>8078.877</v>
      </c>
      <c r="F48" s="3">
        <v>3270.283</v>
      </c>
      <c r="G48" s="3">
        <v>11349.16</v>
      </c>
      <c r="H48" s="4">
        <f t="shared" si="0"/>
        <v>15.840011310309698</v>
      </c>
      <c r="I48" s="4">
        <f t="shared" si="1"/>
        <v>70.99858716147041</v>
      </c>
      <c r="J48" s="5">
        <f t="shared" si="2"/>
        <v>27.710504431938748</v>
      </c>
    </row>
    <row r="49" spans="1:10" ht="15">
      <c r="A49" s="6" t="s">
        <v>41</v>
      </c>
      <c r="B49" s="7">
        <v>337.17900000000003</v>
      </c>
      <c r="C49" s="7">
        <v>0</v>
      </c>
      <c r="D49" s="7">
        <v>337.17900000000003</v>
      </c>
      <c r="E49" s="7">
        <v>418.305</v>
      </c>
      <c r="F49" s="7">
        <v>0</v>
      </c>
      <c r="G49" s="7">
        <v>418.305</v>
      </c>
      <c r="H49" s="8">
        <f t="shared" si="0"/>
        <v>24.060217273317726</v>
      </c>
      <c r="I49" s="8">
        <f t="shared" si="1"/>
        <v>0</v>
      </c>
      <c r="J49" s="9">
        <f t="shared" si="2"/>
        <v>24.060217273317726</v>
      </c>
    </row>
    <row r="50" spans="1:10" ht="15">
      <c r="A50" s="10" t="s">
        <v>42</v>
      </c>
      <c r="B50" s="3">
        <v>698.0450000000001</v>
      </c>
      <c r="C50" s="3">
        <v>0</v>
      </c>
      <c r="D50" s="3">
        <v>698.0450000000001</v>
      </c>
      <c r="E50" s="3">
        <v>695.696</v>
      </c>
      <c r="F50" s="3">
        <v>0</v>
      </c>
      <c r="G50" s="3">
        <v>695.696</v>
      </c>
      <c r="H50" s="41">
        <f t="shared" si="0"/>
        <v>-0.3365112564376288</v>
      </c>
      <c r="I50" s="41">
        <f t="shared" si="1"/>
        <v>0</v>
      </c>
      <c r="J50" s="43">
        <f t="shared" si="2"/>
        <v>-0.3365112564376288</v>
      </c>
    </row>
    <row r="51" spans="1:10" ht="15">
      <c r="A51" s="6" t="s">
        <v>43</v>
      </c>
      <c r="B51" s="7">
        <v>2747.619</v>
      </c>
      <c r="C51" s="7">
        <v>98.769</v>
      </c>
      <c r="D51" s="7">
        <v>2846.388</v>
      </c>
      <c r="E51" s="7">
        <v>3526.3050000000003</v>
      </c>
      <c r="F51" s="7">
        <v>57.897</v>
      </c>
      <c r="G51" s="7">
        <v>3584.202</v>
      </c>
      <c r="H51" s="8">
        <f t="shared" si="0"/>
        <v>28.340392172277163</v>
      </c>
      <c r="I51" s="8">
        <f t="shared" si="1"/>
        <v>-41.381405096740885</v>
      </c>
      <c r="J51" s="9">
        <f t="shared" si="2"/>
        <v>25.92106206181309</v>
      </c>
    </row>
    <row r="52" spans="1:10" ht="15">
      <c r="A52" s="10" t="s">
        <v>73</v>
      </c>
      <c r="B52" s="3">
        <v>3341.8990000000003</v>
      </c>
      <c r="C52" s="3">
        <v>142.48499999999999</v>
      </c>
      <c r="D52" s="3">
        <v>3484.3840000000005</v>
      </c>
      <c r="E52" s="3">
        <v>4155.7919999999995</v>
      </c>
      <c r="F52" s="3">
        <v>0</v>
      </c>
      <c r="G52" s="3">
        <v>4155.7919999999995</v>
      </c>
      <c r="H52" s="4">
        <f t="shared" si="0"/>
        <v>24.354206994286752</v>
      </c>
      <c r="I52" s="4">
        <f t="shared" si="1"/>
        <v>-100</v>
      </c>
      <c r="J52" s="5">
        <f t="shared" si="2"/>
        <v>19.269058748978267</v>
      </c>
    </row>
    <row r="53" spans="1:10" ht="15">
      <c r="A53" s="6" t="s">
        <v>44</v>
      </c>
      <c r="B53" s="7">
        <v>2395.287</v>
      </c>
      <c r="C53" s="7">
        <v>1.288</v>
      </c>
      <c r="D53" s="7">
        <v>2396.575</v>
      </c>
      <c r="E53" s="7">
        <v>3018.3379999999997</v>
      </c>
      <c r="F53" s="7">
        <v>0</v>
      </c>
      <c r="G53" s="7">
        <v>3018.3379999999997</v>
      </c>
      <c r="H53" s="8">
        <f t="shared" si="0"/>
        <v>26.011538492047094</v>
      </c>
      <c r="I53" s="8">
        <f t="shared" si="1"/>
        <v>-100</v>
      </c>
      <c r="J53" s="9">
        <f t="shared" si="2"/>
        <v>25.943815653588974</v>
      </c>
    </row>
    <row r="54" spans="1:10" ht="15">
      <c r="A54" s="10" t="s">
        <v>70</v>
      </c>
      <c r="B54" s="3">
        <v>155.275</v>
      </c>
      <c r="C54" s="3">
        <v>4113.066000000001</v>
      </c>
      <c r="D54" s="3">
        <v>4268.341</v>
      </c>
      <c r="E54" s="3">
        <v>31</v>
      </c>
      <c r="F54" s="3">
        <v>2535.806</v>
      </c>
      <c r="G54" s="3">
        <v>2566.806</v>
      </c>
      <c r="H54" s="4">
        <f t="shared" si="0"/>
        <v>-80.03542102720978</v>
      </c>
      <c r="I54" s="4">
        <f t="shared" si="1"/>
        <v>-38.34754900602131</v>
      </c>
      <c r="J54" s="5">
        <f t="shared" si="2"/>
        <v>-39.86408302429446</v>
      </c>
    </row>
    <row r="55" spans="1:10" ht="15">
      <c r="A55" s="6" t="s">
        <v>45</v>
      </c>
      <c r="B55" s="7">
        <v>0</v>
      </c>
      <c r="C55" s="7">
        <v>0</v>
      </c>
      <c r="D55" s="7">
        <v>0</v>
      </c>
      <c r="E55" s="7">
        <v>0</v>
      </c>
      <c r="F55" s="7">
        <v>0</v>
      </c>
      <c r="G55" s="7">
        <v>0</v>
      </c>
      <c r="H55" s="8">
        <f t="shared" si="0"/>
        <v>0</v>
      </c>
      <c r="I55" s="8">
        <f t="shared" si="1"/>
        <v>0</v>
      </c>
      <c r="J55" s="9">
        <f t="shared" si="2"/>
        <v>0</v>
      </c>
    </row>
    <row r="56" spans="1:10" ht="15">
      <c r="A56" s="10" t="s">
        <v>46</v>
      </c>
      <c r="B56" s="3">
        <v>50.70100000000001</v>
      </c>
      <c r="C56" s="3">
        <v>12.59</v>
      </c>
      <c r="D56" s="3">
        <v>63.29100000000001</v>
      </c>
      <c r="E56" s="44">
        <v>0.2</v>
      </c>
      <c r="F56" s="44"/>
      <c r="G56" s="44">
        <v>0.2</v>
      </c>
      <c r="H56" s="4">
        <f t="shared" si="0"/>
        <v>-99.60553046291</v>
      </c>
      <c r="I56" s="4">
        <f t="shared" si="1"/>
        <v>-100</v>
      </c>
      <c r="J56" s="5">
        <f t="shared" si="2"/>
        <v>-99.68399930479846</v>
      </c>
    </row>
    <row r="57" spans="1:10" ht="15">
      <c r="A57" s="6" t="s">
        <v>47</v>
      </c>
      <c r="B57" s="7">
        <v>9139.687</v>
      </c>
      <c r="C57" s="7">
        <v>30.948</v>
      </c>
      <c r="D57" s="7">
        <v>9170.635</v>
      </c>
      <c r="E57" s="7">
        <v>10606</v>
      </c>
      <c r="F57" s="7">
        <v>0</v>
      </c>
      <c r="G57" s="7">
        <v>10606</v>
      </c>
      <c r="H57" s="8">
        <f t="shared" si="0"/>
        <v>16.043361222326325</v>
      </c>
      <c r="I57" s="8">
        <f t="shared" si="1"/>
        <v>-100</v>
      </c>
      <c r="J57" s="9">
        <f t="shared" si="2"/>
        <v>15.651751487219803</v>
      </c>
    </row>
    <row r="58" spans="1:10" ht="15">
      <c r="A58" s="10" t="s">
        <v>56</v>
      </c>
      <c r="B58" s="3">
        <v>81.32499999999999</v>
      </c>
      <c r="C58" s="3">
        <v>156.501</v>
      </c>
      <c r="D58" s="3">
        <v>237.826</v>
      </c>
      <c r="E58" s="3">
        <v>162.993</v>
      </c>
      <c r="F58" s="3">
        <v>85</v>
      </c>
      <c r="G58" s="3">
        <v>247.993</v>
      </c>
      <c r="H58" s="4">
        <f t="shared" si="0"/>
        <v>100.42176452505383</v>
      </c>
      <c r="I58" s="4">
        <f t="shared" si="1"/>
        <v>-45.687248004805085</v>
      </c>
      <c r="J58" s="5">
        <f t="shared" si="2"/>
        <v>4.274974140758371</v>
      </c>
    </row>
    <row r="59" spans="1:10" ht="15">
      <c r="A59" s="6" t="s">
        <v>57</v>
      </c>
      <c r="B59" s="7">
        <v>20.473</v>
      </c>
      <c r="C59" s="7">
        <v>160.404</v>
      </c>
      <c r="D59" s="7">
        <v>180.877</v>
      </c>
      <c r="E59" s="7">
        <v>86</v>
      </c>
      <c r="F59" s="7">
        <v>1112.658</v>
      </c>
      <c r="G59" s="7">
        <v>1198.658</v>
      </c>
      <c r="H59" s="8">
        <f t="shared" si="0"/>
        <v>320.06545205880917</v>
      </c>
      <c r="I59" s="8">
        <f t="shared" si="1"/>
        <v>593.6597591082516</v>
      </c>
      <c r="J59" s="9">
        <f t="shared" si="2"/>
        <v>562.6923268298345</v>
      </c>
    </row>
    <row r="60" spans="1:10" ht="15">
      <c r="A60" s="11" t="s">
        <v>48</v>
      </c>
      <c r="B60" s="22">
        <f>+B61-SUM(B5+B6+B10+B20+B32+B58+B59)</f>
        <v>276989.74199999997</v>
      </c>
      <c r="C60" s="22">
        <f>+C61-SUM(C5+C6+C10+C20+C32+C58+C59)</f>
        <v>920872.824000001</v>
      </c>
      <c r="D60" s="22">
        <f>+D61-SUM(D5+D6+D10+D20+D32+D58+D59)</f>
        <v>1197862.565999999</v>
      </c>
      <c r="E60" s="22">
        <f>+E61-SUM(E5+E6+E10+E20+E32+E58+E59)</f>
        <v>384688.48300000024</v>
      </c>
      <c r="F60" s="22">
        <f>+F61-SUM(F5+F6+F10+F20+F32+F58+F59)</f>
        <v>1117468.2719999992</v>
      </c>
      <c r="G60" s="22">
        <f>+G61-SUM(G5+G6+G10+G20+G32+G58+G59)</f>
        <v>1502156.754999999</v>
      </c>
      <c r="H60" s="23">
        <f>+_xlfn.IFERROR(((E60-B60)/B60)*100,0)</f>
        <v>38.88185180518356</v>
      </c>
      <c r="I60" s="23">
        <f t="shared" si="1"/>
        <v>21.348816348607766</v>
      </c>
      <c r="J60" s="23">
        <f t="shared" si="2"/>
        <v>25.40309695260986</v>
      </c>
    </row>
    <row r="61" spans="1:10" ht="15">
      <c r="A61" s="14" t="s">
        <v>49</v>
      </c>
      <c r="B61" s="24">
        <f>SUM(B4:B59)</f>
        <v>462852.556</v>
      </c>
      <c r="C61" s="24">
        <f>SUM(C4:C59)</f>
        <v>1809209.163000001</v>
      </c>
      <c r="D61" s="24">
        <f>SUM(D4:D59)</f>
        <v>2272061.718999999</v>
      </c>
      <c r="E61" s="24">
        <f>SUM(E4:E59)</f>
        <v>647920.6860000002</v>
      </c>
      <c r="F61" s="24">
        <f>SUM(F4:F59)</f>
        <v>2442602.764999999</v>
      </c>
      <c r="G61" s="24">
        <f>SUM(G4:G59)</f>
        <v>3090523.450999999</v>
      </c>
      <c r="H61" s="25">
        <f>+_xlfn.IFERROR(((E61-B61)/B61)*100,0)</f>
        <v>39.98425148590953</v>
      </c>
      <c r="I61" s="25">
        <f>+_xlfn.IFERROR(((F61-C61)/C61)*100,0)</f>
        <v>35.00941820069688</v>
      </c>
      <c r="J61" s="25">
        <f>+_xlfn.IFERROR(((G61-D61)/D61)*100,0)</f>
        <v>36.022865274990366</v>
      </c>
    </row>
    <row r="62" spans="1:10" ht="15">
      <c r="A62" s="26"/>
      <c r="B62" s="27"/>
      <c r="C62" s="27"/>
      <c r="D62" s="27"/>
      <c r="E62" s="27"/>
      <c r="F62" s="27"/>
      <c r="G62" s="27"/>
      <c r="H62" s="27"/>
      <c r="I62" s="27"/>
      <c r="J62" s="28"/>
    </row>
    <row r="63" spans="1:10" ht="15">
      <c r="A63" s="26" t="s">
        <v>65</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51" t="s">
        <v>71</v>
      </c>
      <c r="B65" s="51"/>
      <c r="C65" s="51"/>
      <c r="D65" s="51"/>
      <c r="E65" s="51"/>
      <c r="F65" s="51"/>
      <c r="G65" s="51"/>
      <c r="H65" s="51"/>
      <c r="I65" s="51"/>
      <c r="J65" s="51"/>
    </row>
    <row r="66" ht="15">
      <c r="A66" s="40" t="s">
        <v>72</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row r="70" spans="2:8" ht="15">
      <c r="B70" s="38"/>
      <c r="C70" s="38"/>
      <c r="D70" s="38"/>
      <c r="E70" s="38"/>
      <c r="F70" s="38"/>
      <c r="G70" s="38"/>
      <c r="H70"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2021-12-07T07:30:51Z</cp:lastPrinted>
  <dcterms:created xsi:type="dcterms:W3CDTF">2017-03-06T11:35:15Z</dcterms:created>
  <dcterms:modified xsi:type="dcterms:W3CDTF">2021-12-07T10:55:01Z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