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hm17519\Desktop\4'lü Tablo\2018\Aralık\"/>
    </mc:Choice>
  </mc:AlternateContent>
  <bookViews>
    <workbookView xWindow="0" yWindow="0" windowWidth="20490" windowHeight="7635" activeTab="3"/>
  </bookViews>
  <sheets>
    <sheet name="TÜM UÇAK" sheetId="1" r:id="rId1"/>
    <sheet name="YOLCU" sheetId="2" r:id="rId2"/>
    <sheet name="TİCARİ UÇAK" sheetId="3" r:id="rId3"/>
    <sheet name="YÜK " sheetId="4" r:id="rId4"/>
  </sheets>
  <definedNames>
    <definedName name="_xlnm.Print_Area" localSheetId="0">'TÜM UÇAK'!$A$1:$J$66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 l="1"/>
  <c r="G5" i="4" l="1"/>
  <c r="D5" i="4"/>
  <c r="G5" i="3"/>
  <c r="D5" i="3"/>
  <c r="G5" i="2"/>
  <c r="D5" i="2"/>
  <c r="G5" i="1"/>
  <c r="G56" i="4" l="1"/>
  <c r="H4" i="1" l="1"/>
  <c r="I51" i="1" l="1"/>
  <c r="G56" i="3" l="1"/>
  <c r="G56" i="2"/>
  <c r="G64" i="2"/>
  <c r="D64" i="2"/>
  <c r="H64" i="2" l="1"/>
  <c r="J62" i="2"/>
  <c r="J63" i="2"/>
  <c r="H62" i="1"/>
  <c r="H6" i="4" l="1"/>
  <c r="I6" i="4"/>
  <c r="H7" i="4"/>
  <c r="I7" i="4"/>
  <c r="H8" i="4"/>
  <c r="I8" i="4"/>
  <c r="H9" i="4"/>
  <c r="I9" i="4"/>
  <c r="H10" i="4"/>
  <c r="I10" i="4"/>
  <c r="H11" i="4"/>
  <c r="I11" i="4"/>
  <c r="H12" i="4"/>
  <c r="I12" i="4"/>
  <c r="H13" i="4"/>
  <c r="I13" i="4"/>
  <c r="H14" i="4"/>
  <c r="I14" i="4"/>
  <c r="H15" i="4"/>
  <c r="I15" i="4"/>
  <c r="H16" i="4"/>
  <c r="I16" i="4"/>
  <c r="H17" i="4"/>
  <c r="I17" i="4"/>
  <c r="H18" i="4"/>
  <c r="I18" i="4"/>
  <c r="H19" i="4"/>
  <c r="I19" i="4"/>
  <c r="H20" i="4"/>
  <c r="I20" i="4"/>
  <c r="J20" i="4"/>
  <c r="H21" i="4"/>
  <c r="I21" i="4"/>
  <c r="H22" i="4"/>
  <c r="I22" i="4"/>
  <c r="J22" i="4"/>
  <c r="H23" i="4"/>
  <c r="I23" i="4"/>
  <c r="H24" i="4"/>
  <c r="I24" i="4"/>
  <c r="H25" i="4"/>
  <c r="I25" i="4"/>
  <c r="H26" i="4"/>
  <c r="I26" i="4"/>
  <c r="H27" i="4"/>
  <c r="I27" i="4"/>
  <c r="H28" i="4"/>
  <c r="I28" i="4"/>
  <c r="H29" i="4"/>
  <c r="I29" i="4"/>
  <c r="H30" i="4"/>
  <c r="I30" i="4"/>
  <c r="H31" i="4"/>
  <c r="I31"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H59" i="4"/>
  <c r="I59" i="4"/>
  <c r="I4" i="4"/>
  <c r="H4" i="4"/>
  <c r="H6" i="3"/>
  <c r="I6" i="3"/>
  <c r="H7" i="3"/>
  <c r="I7" i="3"/>
  <c r="H8" i="3"/>
  <c r="I8" i="3"/>
  <c r="H9" i="3"/>
  <c r="I9" i="3"/>
  <c r="H10" i="3"/>
  <c r="I10" i="3"/>
  <c r="H11" i="3"/>
  <c r="I11" i="3"/>
  <c r="H12" i="3"/>
  <c r="I12" i="3"/>
  <c r="H13" i="3"/>
  <c r="I13" i="3"/>
  <c r="H14" i="3"/>
  <c r="I14" i="3"/>
  <c r="H15" i="3"/>
  <c r="I15" i="3"/>
  <c r="H16" i="3"/>
  <c r="I16" i="3"/>
  <c r="H17" i="3"/>
  <c r="I17" i="3"/>
  <c r="H18" i="3"/>
  <c r="I18" i="3"/>
  <c r="H19" i="3"/>
  <c r="I19" i="3"/>
  <c r="H20" i="3"/>
  <c r="I20" i="3"/>
  <c r="J20" i="3"/>
  <c r="H21" i="3"/>
  <c r="I21" i="3"/>
  <c r="H22" i="3"/>
  <c r="I22" i="3"/>
  <c r="J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H54" i="3"/>
  <c r="I54" i="3"/>
  <c r="H55" i="3"/>
  <c r="I55" i="3"/>
  <c r="H56" i="3"/>
  <c r="I56" i="3"/>
  <c r="H57" i="3"/>
  <c r="I57" i="3"/>
  <c r="H58" i="3"/>
  <c r="I58" i="3"/>
  <c r="H59" i="3"/>
  <c r="I59" i="3"/>
  <c r="I4" i="3"/>
  <c r="H4" i="3"/>
  <c r="I6" i="2"/>
  <c r="I7" i="2"/>
  <c r="I8" i="2"/>
  <c r="I9" i="2"/>
  <c r="I10" i="2"/>
  <c r="I11" i="2"/>
  <c r="I12" i="2"/>
  <c r="I13" i="2"/>
  <c r="I14" i="2"/>
  <c r="I15" i="2"/>
  <c r="I16" i="2"/>
  <c r="I17" i="2"/>
  <c r="I18" i="2"/>
  <c r="I19" i="2"/>
  <c r="I20" i="2"/>
  <c r="J20" i="2"/>
  <c r="I21" i="2"/>
  <c r="I22" i="2"/>
  <c r="J22" i="2"/>
  <c r="I23" i="2"/>
  <c r="I24" i="2"/>
  <c r="I25" i="2"/>
  <c r="I26" i="2"/>
  <c r="I27" i="2"/>
  <c r="J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4"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4" i="2"/>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2" i="1"/>
  <c r="I53" i="1"/>
  <c r="I54" i="1"/>
  <c r="I55" i="1"/>
  <c r="I56" i="1"/>
  <c r="I57" i="1"/>
  <c r="I58" i="1"/>
  <c r="I59" i="1"/>
  <c r="I4"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D21" i="4" l="1"/>
  <c r="D23" i="4"/>
  <c r="D24" i="4"/>
  <c r="D25" i="4"/>
  <c r="D26" i="4"/>
  <c r="D28" i="4"/>
  <c r="D29" i="4"/>
  <c r="D30" i="4"/>
  <c r="D31" i="4"/>
  <c r="D32" i="4"/>
  <c r="D33" i="4"/>
  <c r="G21" i="3"/>
  <c r="G21" i="2"/>
  <c r="D28" i="2"/>
  <c r="D29" i="2"/>
  <c r="D30" i="2"/>
  <c r="D31" i="2"/>
  <c r="D32" i="2"/>
  <c r="D33" i="2"/>
  <c r="D21" i="2"/>
  <c r="G40" i="1"/>
  <c r="G38" i="1"/>
  <c r="G36" i="1"/>
  <c r="G32" i="1"/>
  <c r="G30" i="1"/>
  <c r="G28" i="1"/>
  <c r="G24" i="1"/>
  <c r="G22" i="1"/>
  <c r="G20" i="1"/>
  <c r="G16" i="1"/>
  <c r="G14" i="1"/>
  <c r="J14" i="1" s="1"/>
  <c r="G12" i="1"/>
  <c r="G8" i="1"/>
  <c r="G6" i="1"/>
  <c r="J36" i="1"/>
  <c r="J16" i="1"/>
  <c r="G7" i="1"/>
  <c r="G9" i="1"/>
  <c r="G10" i="1"/>
  <c r="G11" i="1"/>
  <c r="G13" i="1"/>
  <c r="G15" i="1"/>
  <c r="G17" i="1"/>
  <c r="G18" i="1"/>
  <c r="G19" i="1"/>
  <c r="G21" i="1"/>
  <c r="G23" i="1"/>
  <c r="G25" i="1"/>
  <c r="G26" i="1"/>
  <c r="G27" i="1"/>
  <c r="G29" i="1"/>
  <c r="G31" i="1"/>
  <c r="G33" i="1"/>
  <c r="G34" i="1"/>
  <c r="G35" i="1"/>
  <c r="G37" i="1"/>
  <c r="G39" i="1"/>
  <c r="G41" i="1"/>
  <c r="G42" i="1"/>
  <c r="G43" i="1"/>
  <c r="G44" i="1"/>
  <c r="G45" i="1"/>
  <c r="G46" i="1"/>
  <c r="G47" i="1"/>
  <c r="G48" i="1"/>
  <c r="G49" i="1"/>
  <c r="G50" i="1"/>
  <c r="G51" i="1"/>
  <c r="G52" i="1"/>
  <c r="G53" i="1"/>
  <c r="G54" i="1"/>
  <c r="G55" i="1"/>
  <c r="G56" i="1"/>
  <c r="G57" i="1"/>
  <c r="G58" i="1"/>
  <c r="G59" i="1"/>
  <c r="J39" i="1" l="1"/>
  <c r="J25" i="1"/>
  <c r="J35" i="1"/>
  <c r="J21" i="1"/>
  <c r="J12" i="1"/>
  <c r="J7" i="1"/>
  <c r="J24" i="1"/>
  <c r="J18" i="1"/>
  <c r="J21" i="2"/>
  <c r="J28" i="1"/>
  <c r="J40" i="1"/>
  <c r="J19" i="1"/>
  <c r="J9" i="1"/>
  <c r="J20" i="1"/>
  <c r="J37" i="1"/>
  <c r="J23" i="1"/>
  <c r="J4" i="1"/>
  <c r="J8" i="1"/>
  <c r="J58" i="1"/>
  <c r="J56" i="1"/>
  <c r="J54" i="1"/>
  <c r="J52" i="1"/>
  <c r="J50" i="1"/>
  <c r="J48" i="1"/>
  <c r="J46" i="1"/>
  <c r="J44" i="1"/>
  <c r="J42" i="1"/>
  <c r="J33" i="1"/>
  <c r="J29" i="1"/>
  <c r="J15" i="1"/>
  <c r="J11" i="1"/>
  <c r="J6" i="1"/>
  <c r="J22" i="1"/>
  <c r="J30" i="1"/>
  <c r="J38" i="1"/>
  <c r="J32" i="1"/>
  <c r="J59" i="1"/>
  <c r="J57" i="1"/>
  <c r="J55" i="1"/>
  <c r="J53" i="1"/>
  <c r="J51" i="1"/>
  <c r="J49" i="1"/>
  <c r="J47" i="1"/>
  <c r="J45" i="1"/>
  <c r="J43" i="1"/>
  <c r="J41" i="1"/>
  <c r="J31" i="1"/>
  <c r="J27" i="1"/>
  <c r="J17" i="1"/>
  <c r="J13" i="1"/>
  <c r="J10" i="1"/>
  <c r="J26" i="1"/>
  <c r="J34" i="1"/>
  <c r="D33" i="3"/>
  <c r="G21" i="4" l="1"/>
  <c r="J21" i="4" s="1"/>
  <c r="G23" i="4"/>
  <c r="J23" i="4" s="1"/>
  <c r="G24" i="4"/>
  <c r="J24" i="4" s="1"/>
  <c r="G25" i="4"/>
  <c r="J25" i="4" s="1"/>
  <c r="G26" i="4"/>
  <c r="J26" i="4" s="1"/>
  <c r="G27" i="4"/>
  <c r="J27" i="4" s="1"/>
  <c r="G28" i="4"/>
  <c r="J28" i="4" s="1"/>
  <c r="G29" i="4"/>
  <c r="J29" i="4" s="1"/>
  <c r="G30" i="4"/>
  <c r="J30" i="4" s="1"/>
  <c r="G31" i="4"/>
  <c r="J31" i="4" s="1"/>
  <c r="G32" i="4"/>
  <c r="J32" i="4" s="1"/>
  <c r="G33" i="4"/>
  <c r="J33" i="4" s="1"/>
  <c r="G34" i="4"/>
  <c r="G35" i="4"/>
  <c r="G36" i="4"/>
  <c r="G37" i="4"/>
  <c r="J37" i="4" s="1"/>
  <c r="G38" i="4"/>
  <c r="G39" i="4"/>
  <c r="G40" i="4"/>
  <c r="G41" i="4"/>
  <c r="J41" i="4" s="1"/>
  <c r="G42" i="4"/>
  <c r="G43" i="4"/>
  <c r="G44" i="4"/>
  <c r="G45" i="4"/>
  <c r="J45" i="4" s="1"/>
  <c r="G46" i="4"/>
  <c r="G47" i="4"/>
  <c r="G48" i="4"/>
  <c r="G49" i="4"/>
  <c r="J49" i="4" s="1"/>
  <c r="G50" i="4"/>
  <c r="G51" i="4"/>
  <c r="G52" i="4"/>
  <c r="G53" i="4"/>
  <c r="J53" i="4" s="1"/>
  <c r="G54" i="4"/>
  <c r="G55" i="4"/>
  <c r="D19" i="4"/>
  <c r="D34" i="4"/>
  <c r="D35" i="4"/>
  <c r="D36" i="4"/>
  <c r="D37" i="4"/>
  <c r="D38" i="4"/>
  <c r="D39" i="4"/>
  <c r="D40" i="4"/>
  <c r="D41" i="4"/>
  <c r="D42" i="4"/>
  <c r="D43" i="4"/>
  <c r="D44" i="4"/>
  <c r="D45" i="4"/>
  <c r="D46" i="4"/>
  <c r="D47" i="4"/>
  <c r="D48" i="4"/>
  <c r="D49" i="4"/>
  <c r="D50" i="4"/>
  <c r="D51" i="4"/>
  <c r="D52" i="4"/>
  <c r="D53" i="4"/>
  <c r="D54" i="4"/>
  <c r="D55" i="4"/>
  <c r="D56" i="4"/>
  <c r="J56" i="4" s="1"/>
  <c r="D57" i="4"/>
  <c r="D58" i="4"/>
  <c r="D59" i="4"/>
  <c r="J55" i="4" l="1"/>
  <c r="J51" i="4"/>
  <c r="J47" i="4"/>
  <c r="J43" i="4"/>
  <c r="J39" i="4"/>
  <c r="J35" i="4"/>
  <c r="J54" i="4"/>
  <c r="J50" i="4"/>
  <c r="J46" i="4"/>
  <c r="J42" i="4"/>
  <c r="J38" i="4"/>
  <c r="J34" i="4"/>
  <c r="J52" i="4"/>
  <c r="J48" i="4"/>
  <c r="J44" i="4"/>
  <c r="J40" i="4"/>
  <c r="J36" i="4"/>
  <c r="G6" i="4"/>
  <c r="G7" i="4"/>
  <c r="G8" i="4"/>
  <c r="G9" i="4"/>
  <c r="G10" i="4"/>
  <c r="G11" i="4"/>
  <c r="G12" i="4"/>
  <c r="G13" i="4"/>
  <c r="G14" i="4"/>
  <c r="G15" i="4"/>
  <c r="G16" i="4"/>
  <c r="G17" i="4"/>
  <c r="G18" i="4"/>
  <c r="G19" i="4"/>
  <c r="J19" i="4" s="1"/>
  <c r="G57" i="4"/>
  <c r="J57" i="4" s="1"/>
  <c r="G58" i="4"/>
  <c r="J58" i="4" s="1"/>
  <c r="G59" i="4"/>
  <c r="J59" i="4" s="1"/>
  <c r="G4" i="4"/>
  <c r="D6" i="4"/>
  <c r="D7" i="4"/>
  <c r="D8" i="4"/>
  <c r="D9" i="4"/>
  <c r="D10" i="4"/>
  <c r="D11" i="4"/>
  <c r="D12" i="4"/>
  <c r="D13" i="4"/>
  <c r="D14" i="4"/>
  <c r="D15" i="4"/>
  <c r="D16" i="4"/>
  <c r="D17" i="4"/>
  <c r="D18" i="4"/>
  <c r="D4" i="4"/>
  <c r="G59" i="3"/>
  <c r="G58" i="3"/>
  <c r="G57" i="3"/>
  <c r="G55" i="3"/>
  <c r="G54" i="3"/>
  <c r="G53" i="3"/>
  <c r="G52" i="3"/>
  <c r="G51" i="3"/>
  <c r="G50" i="3"/>
  <c r="G49" i="3"/>
  <c r="G48" i="3"/>
  <c r="G47" i="3"/>
  <c r="G46" i="3"/>
  <c r="G45" i="3"/>
  <c r="G44" i="3"/>
  <c r="G43" i="3"/>
  <c r="G42" i="3"/>
  <c r="G41" i="3"/>
  <c r="G40" i="3"/>
  <c r="G39" i="3"/>
  <c r="G38" i="3"/>
  <c r="G37" i="3"/>
  <c r="G36" i="3"/>
  <c r="G35" i="3"/>
  <c r="G34" i="3"/>
  <c r="G33" i="3"/>
  <c r="J33" i="3" s="1"/>
  <c r="G32" i="3"/>
  <c r="G31" i="3"/>
  <c r="G30" i="3"/>
  <c r="G29" i="3"/>
  <c r="G28" i="3"/>
  <c r="G27" i="3"/>
  <c r="J27" i="3" s="1"/>
  <c r="G26" i="3"/>
  <c r="G25" i="3"/>
  <c r="G24" i="3"/>
  <c r="G23" i="3"/>
  <c r="G19" i="3"/>
  <c r="G18" i="3"/>
  <c r="G17" i="3"/>
  <c r="G16" i="3"/>
  <c r="G15" i="3"/>
  <c r="G14" i="3"/>
  <c r="G13" i="3"/>
  <c r="G12" i="3"/>
  <c r="G11" i="3"/>
  <c r="G10" i="3"/>
  <c r="G9" i="3"/>
  <c r="G8" i="3"/>
  <c r="G7" i="3"/>
  <c r="G6" i="3"/>
  <c r="G4" i="3"/>
  <c r="D6" i="3"/>
  <c r="D7" i="3"/>
  <c r="D8" i="3"/>
  <c r="D9" i="3"/>
  <c r="D10" i="3"/>
  <c r="D11" i="3"/>
  <c r="D12" i="3"/>
  <c r="D13" i="3"/>
  <c r="D14" i="3"/>
  <c r="D15" i="3"/>
  <c r="D16" i="3"/>
  <c r="D17" i="3"/>
  <c r="D18" i="3"/>
  <c r="D19" i="3"/>
  <c r="D21" i="3"/>
  <c r="J21" i="3" s="1"/>
  <c r="D23" i="3"/>
  <c r="D24" i="3"/>
  <c r="D25" i="3"/>
  <c r="D26" i="3"/>
  <c r="D28" i="3"/>
  <c r="D29" i="3"/>
  <c r="D30" i="3"/>
  <c r="D31" i="3"/>
  <c r="D32" i="3"/>
  <c r="D34" i="3"/>
  <c r="D35" i="3"/>
  <c r="D36" i="3"/>
  <c r="D37" i="3"/>
  <c r="D38" i="3"/>
  <c r="D39" i="3"/>
  <c r="D40" i="3"/>
  <c r="D41" i="3"/>
  <c r="D42" i="3"/>
  <c r="D43" i="3"/>
  <c r="D44" i="3"/>
  <c r="D45" i="3"/>
  <c r="D46" i="3"/>
  <c r="D47" i="3"/>
  <c r="D48" i="3"/>
  <c r="D49" i="3"/>
  <c r="D50" i="3"/>
  <c r="D51" i="3"/>
  <c r="D52" i="3"/>
  <c r="D53" i="3"/>
  <c r="D54" i="3"/>
  <c r="D55" i="3"/>
  <c r="D56" i="3"/>
  <c r="J56" i="3" s="1"/>
  <c r="D57" i="3"/>
  <c r="D58" i="3"/>
  <c r="D59" i="3"/>
  <c r="D4" i="3"/>
  <c r="G6" i="2"/>
  <c r="G7" i="2"/>
  <c r="G8" i="2"/>
  <c r="G9" i="2"/>
  <c r="G10" i="2"/>
  <c r="G11" i="2"/>
  <c r="G12" i="2"/>
  <c r="G13" i="2"/>
  <c r="G14" i="2"/>
  <c r="G15" i="2"/>
  <c r="G16" i="2"/>
  <c r="G17" i="2"/>
  <c r="G18" i="2"/>
  <c r="G19" i="2"/>
  <c r="G23" i="2"/>
  <c r="G24" i="2"/>
  <c r="G25" i="2"/>
  <c r="G26" i="2"/>
  <c r="G28" i="2"/>
  <c r="J28" i="2" s="1"/>
  <c r="G29" i="2"/>
  <c r="J29" i="2" s="1"/>
  <c r="G30" i="2"/>
  <c r="J30" i="2" s="1"/>
  <c r="G31" i="2"/>
  <c r="J31" i="2" s="1"/>
  <c r="G32" i="2"/>
  <c r="J32" i="2" s="1"/>
  <c r="G33" i="2"/>
  <c r="J33" i="2" s="1"/>
  <c r="G34" i="2"/>
  <c r="G35" i="2"/>
  <c r="G36" i="2"/>
  <c r="G37" i="2"/>
  <c r="G38" i="2"/>
  <c r="G39" i="2"/>
  <c r="G40" i="2"/>
  <c r="G41" i="2"/>
  <c r="G42" i="2"/>
  <c r="G43" i="2"/>
  <c r="G44" i="2"/>
  <c r="G45" i="2"/>
  <c r="G46" i="2"/>
  <c r="G47" i="2"/>
  <c r="G48" i="2"/>
  <c r="G49" i="2"/>
  <c r="G50" i="2"/>
  <c r="G51" i="2"/>
  <c r="G52" i="2"/>
  <c r="G53" i="2"/>
  <c r="G54" i="2"/>
  <c r="G55" i="2"/>
  <c r="G57" i="2"/>
  <c r="G58" i="2"/>
  <c r="G59" i="2"/>
  <c r="G4" i="2"/>
  <c r="D6" i="2"/>
  <c r="D7" i="2"/>
  <c r="D8" i="2"/>
  <c r="D9" i="2"/>
  <c r="D10" i="2"/>
  <c r="D11" i="2"/>
  <c r="D12" i="2"/>
  <c r="D13" i="2"/>
  <c r="D14" i="2"/>
  <c r="D15" i="2"/>
  <c r="D16" i="2"/>
  <c r="D17" i="2"/>
  <c r="D18" i="2"/>
  <c r="D19" i="2"/>
  <c r="D23" i="2"/>
  <c r="D24" i="2"/>
  <c r="D25" i="2"/>
  <c r="D26" i="2"/>
  <c r="D34" i="2"/>
  <c r="J34" i="2" s="1"/>
  <c r="D35" i="2"/>
  <c r="J35" i="2" s="1"/>
  <c r="D36" i="2"/>
  <c r="J36" i="2" s="1"/>
  <c r="D37" i="2"/>
  <c r="D38" i="2"/>
  <c r="J38" i="2" s="1"/>
  <c r="D39" i="2"/>
  <c r="J39" i="2" s="1"/>
  <c r="D40" i="2"/>
  <c r="D41" i="2"/>
  <c r="J41" i="2" s="1"/>
  <c r="D42" i="2"/>
  <c r="J42" i="2" s="1"/>
  <c r="D43" i="2"/>
  <c r="D44" i="2"/>
  <c r="J44" i="2" s="1"/>
  <c r="D45" i="2"/>
  <c r="J45" i="2" s="1"/>
  <c r="D46" i="2"/>
  <c r="J46" i="2" s="1"/>
  <c r="D47" i="2"/>
  <c r="D48" i="2"/>
  <c r="J48" i="2" s="1"/>
  <c r="D49" i="2"/>
  <c r="J49" i="2" s="1"/>
  <c r="D50" i="2"/>
  <c r="J50" i="2" s="1"/>
  <c r="D51" i="2"/>
  <c r="J51" i="2" s="1"/>
  <c r="D52" i="2"/>
  <c r="J52" i="2" s="1"/>
  <c r="D53" i="2"/>
  <c r="J53" i="2" s="1"/>
  <c r="D54" i="2"/>
  <c r="J54" i="2" s="1"/>
  <c r="D55" i="2"/>
  <c r="D56" i="2"/>
  <c r="J56" i="2" s="1"/>
  <c r="D57" i="2"/>
  <c r="D58" i="2"/>
  <c r="D59" i="2"/>
  <c r="D4" i="2"/>
  <c r="J40" i="2" l="1"/>
  <c r="J47" i="2"/>
  <c r="J55" i="2"/>
  <c r="J43" i="2"/>
  <c r="J25" i="3"/>
  <c r="J18" i="4"/>
  <c r="J14" i="4"/>
  <c r="J10" i="4"/>
  <c r="J6" i="4"/>
  <c r="J17" i="4"/>
  <c r="J13" i="4"/>
  <c r="J9" i="4"/>
  <c r="J57" i="2"/>
  <c r="J26" i="2"/>
  <c r="J19" i="2"/>
  <c r="J15" i="2"/>
  <c r="J11" i="2"/>
  <c r="J7" i="2"/>
  <c r="J4" i="2"/>
  <c r="G61" i="2"/>
  <c r="G60" i="2" s="1"/>
  <c r="J6" i="3"/>
  <c r="J10" i="3"/>
  <c r="J14" i="3"/>
  <c r="J18" i="3"/>
  <c r="J29" i="3"/>
  <c r="J37" i="3"/>
  <c r="J41" i="3"/>
  <c r="J45" i="3"/>
  <c r="J49" i="3"/>
  <c r="J53" i="3"/>
  <c r="J58" i="3"/>
  <c r="J34" i="3"/>
  <c r="J38" i="3"/>
  <c r="J42" i="3"/>
  <c r="J46" i="3"/>
  <c r="J50" i="3"/>
  <c r="J54" i="3"/>
  <c r="J23" i="3"/>
  <c r="J25" i="2"/>
  <c r="J18" i="2"/>
  <c r="J14" i="2"/>
  <c r="J10" i="2"/>
  <c r="J6" i="2"/>
  <c r="J59" i="2"/>
  <c r="J16" i="4"/>
  <c r="J12" i="4"/>
  <c r="J8" i="4"/>
  <c r="J4" i="4"/>
  <c r="J15" i="4"/>
  <c r="J11" i="4"/>
  <c r="J7" i="4"/>
  <c r="J11" i="3"/>
  <c r="J19" i="3"/>
  <c r="J26" i="3"/>
  <c r="J8" i="3"/>
  <c r="J12" i="3"/>
  <c r="J16" i="3"/>
  <c r="J31" i="3"/>
  <c r="J35" i="3"/>
  <c r="J39" i="3"/>
  <c r="J43" i="3"/>
  <c r="J47" i="3"/>
  <c r="J51" i="3"/>
  <c r="J55" i="3"/>
  <c r="J7" i="3"/>
  <c r="J15" i="3"/>
  <c r="J30" i="3"/>
  <c r="J59" i="3"/>
  <c r="J4" i="3"/>
  <c r="J9" i="3"/>
  <c r="J13" i="3"/>
  <c r="J17" i="3"/>
  <c r="J24" i="3"/>
  <c r="J28" i="3"/>
  <c r="J32" i="3"/>
  <c r="J36" i="3"/>
  <c r="J40" i="3"/>
  <c r="J44" i="3"/>
  <c r="J48" i="3"/>
  <c r="J52" i="3"/>
  <c r="J57" i="3"/>
  <c r="J24" i="2"/>
  <c r="J17" i="2"/>
  <c r="J13" i="2"/>
  <c r="J9" i="2"/>
  <c r="J37" i="2"/>
  <c r="J58" i="2"/>
  <c r="J23" i="2"/>
  <c r="J16" i="2"/>
  <c r="J12" i="2"/>
  <c r="J8" i="2"/>
  <c r="G61" i="4"/>
  <c r="G60" i="4" s="1"/>
  <c r="B61" i="1" l="1"/>
  <c r="C61" i="1"/>
  <c r="D61" i="1"/>
  <c r="E61" i="1"/>
  <c r="E60" i="1" s="1"/>
  <c r="F61" i="1"/>
  <c r="F60" i="1" s="1"/>
  <c r="G61" i="1"/>
  <c r="G60" i="1" s="1"/>
  <c r="J61" i="1" l="1"/>
  <c r="B60" i="1"/>
  <c r="H60" i="1" s="1"/>
  <c r="H61" i="1"/>
  <c r="C60" i="1"/>
  <c r="I60" i="1" s="1"/>
  <c r="I61" i="1"/>
  <c r="D60" i="1"/>
  <c r="D63" i="1"/>
  <c r="G63" i="1"/>
  <c r="J60" i="1" l="1"/>
  <c r="H63" i="1"/>
  <c r="F61" i="4"/>
  <c r="F60" i="4" s="1"/>
  <c r="E61" i="4"/>
  <c r="E60" i="4" s="1"/>
  <c r="C61" i="4"/>
  <c r="B61" i="4"/>
  <c r="D61" i="4"/>
  <c r="F61" i="3"/>
  <c r="F60" i="3" s="1"/>
  <c r="E61" i="3"/>
  <c r="E60" i="3" s="1"/>
  <c r="C61" i="3"/>
  <c r="B61" i="3"/>
  <c r="F61" i="2"/>
  <c r="F60" i="2" s="1"/>
  <c r="E61" i="2"/>
  <c r="E60" i="2" s="1"/>
  <c r="C61" i="2"/>
  <c r="B61" i="2"/>
  <c r="C60" i="4" l="1"/>
  <c r="I60" i="4" s="1"/>
  <c r="I61" i="4"/>
  <c r="D60" i="4"/>
  <c r="J61" i="4"/>
  <c r="B60" i="4"/>
  <c r="H61" i="4"/>
  <c r="C60" i="3"/>
  <c r="I60" i="3" s="1"/>
  <c r="I61" i="3"/>
  <c r="B60" i="3"/>
  <c r="H61" i="3"/>
  <c r="C60" i="2"/>
  <c r="I61" i="2"/>
  <c r="B60" i="2"/>
  <c r="H61" i="2"/>
  <c r="D61" i="3"/>
  <c r="G61" i="3"/>
  <c r="G60" i="3" s="1"/>
  <c r="D61" i="2"/>
  <c r="H60" i="4" l="1"/>
  <c r="H60" i="3"/>
  <c r="D60" i="3"/>
  <c r="J61" i="3"/>
  <c r="H60" i="2"/>
  <c r="I60" i="2"/>
  <c r="D60" i="2"/>
  <c r="J61" i="2"/>
  <c r="J60" i="4"/>
  <c r="G65" i="2"/>
  <c r="J60" i="3" l="1"/>
  <c r="J60" i="2"/>
  <c r="D65" i="2"/>
  <c r="H65" i="2" s="1"/>
</calcChain>
</file>

<file path=xl/sharedStrings.xml><?xml version="1.0" encoding="utf-8"?>
<sst xmlns="http://schemas.openxmlformats.org/spreadsheetml/2006/main" count="299" uniqueCount="77">
  <si>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</si>
  <si>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</si>
  <si>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</si>
  <si>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</si>
  <si>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</si>
  <si>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</si>
  <si>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</si>
  <si>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</si>
  <si>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</si>
  <si>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</si>
  <si>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</si>
  <si>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</si>
  <si>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</si>
  <si>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</si>
  <si>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</si>
  <si>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</si>
  <si>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</si>
  <si>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</si>
  <si>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</si>
  <si>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</si>
  <si>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</si>
  <si>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</si>
  <si>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</si>
  <si>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</si>
  <si>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</si>
  <si>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</si>
  <si>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</si>
  <si>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</si>
  <si>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Erzincan</t>
  </si>
  <si>
    <t>Hatay</t>
  </si>
  <si>
    <t>Isparta Süleyman Demirel</t>
  </si>
  <si>
    <t>Kahramanmaraş</t>
  </si>
  <si>
    <t>Kars Harakani</t>
  </si>
  <si>
    <t>Kastamonu</t>
  </si>
  <si>
    <t>Kayseri</t>
  </si>
  <si>
    <t>Kocaeli Cengiz Topel</t>
  </si>
  <si>
    <t>Konya</t>
  </si>
  <si>
    <t>Malatya</t>
  </si>
  <si>
    <t>Mardin</t>
  </si>
  <si>
    <t>Kapadokya</t>
  </si>
  <si>
    <t>Ordu-Giresun</t>
  </si>
  <si>
    <t>Samsun Çarşamba</t>
  </si>
  <si>
    <t>Siirt</t>
  </si>
  <si>
    <t>Sinop</t>
  </si>
  <si>
    <t>Sivas Nuri Demirağ</t>
  </si>
  <si>
    <t>Şanlıurfa Gap</t>
  </si>
  <si>
    <t>Şırnak Şerafettin Elçi</t>
  </si>
  <si>
    <t>Tekirdağ Çorlu</t>
  </si>
  <si>
    <t>Tokat</t>
  </si>
  <si>
    <t>Uşak</t>
  </si>
  <si>
    <t>Van Ferit Melen</t>
  </si>
  <si>
    <t>DHMİ TOPLAMI</t>
  </si>
  <si>
    <t>TÜRKİYE GENELİ</t>
  </si>
  <si>
    <t>OVERFLIGHT</t>
  </si>
  <si>
    <t>TÜRKİYE GENELİ OVERFLIGHT DAHİL</t>
  </si>
  <si>
    <t>İstanbul Sabiha Gökçen(*)</t>
  </si>
  <si>
    <t>Gazipaşa Alanya(*)</t>
  </si>
  <si>
    <t>Aydın Çıldır(*)</t>
  </si>
  <si>
    <t>Eskişehir Hasan Polatkan(*)</t>
  </si>
  <si>
    <t>Zafer(*)</t>
  </si>
  <si>
    <t>Zonguldak Çaycuma(*)</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</si>
  <si>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</si>
  <si>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</si>
  <si>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</si>
  <si>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</si>
  <si>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</si>
  <si>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</si>
  <si>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</si>
  <si>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</si>
  <si>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</si>
  <si>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 xml:space="preserve"> 2018/2017 (%)</t>
  </si>
  <si>
    <t>Hakkari Yüksekova Selahaddin Eyyubi</t>
  </si>
  <si>
    <t>İstanbul(*)</t>
  </si>
  <si>
    <t>(*)İşaretli havalimanlarından  Zonguldak Çaycuma,Gazipaşa Alanya,Zafer ve Aydın Çıldır Havalimanları DHMİ denetimli özel şirket tarafından işletilmektedir. İstanbul Sabiha Gökçen Havalimanı Savunma Sanayi Müsteşarlığı denetiminde özel şirket tarafından,Eskişehir Hasan Polatkan Havalimanı, Eskişehir Anadolu Üniversitesi SHYO tarafından, İstanbul Havalimanı DHMİ denetimi ve gözetimi altında özel şirket tarafından işletilmekte olduğundan DHMİ toplamında hariç tutulmuştur.</t>
  </si>
  <si>
    <t xml:space="preserve">2017 YIL SONU                               </t>
  </si>
  <si>
    <t>2018 YIL SONU
(Kesin Olmayan)</t>
  </si>
  <si>
    <t xml:space="preserve">Muş Sultan Alparslan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</si>
</sst>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T_L_-;\-* #,##0.00\ _T_L_-;_-* &quot;-&quot;??\ _T_L_-;_-@_-"/>
    <numFmt numFmtId="165" formatCode="_-* #,##0\ _T_L_-;\-* #,##0\ _T_L_-;_-* &quot;-&quot;??\ _T_L_-;_-@_-"/>
    <numFmt numFmtId="166" formatCode="#,##0.0"/>
    <numFmt numFmtId="167" formatCode="#,##0_ ;\-#,##0\ "/>
    <numFmt numFmtId="169" formatCode="#,##0.0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66">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0" fontId="4" fillId="11" borderId="9" xfId="1" applyNumberFormat="1" applyFont="1" applyFill="1" applyBorder="1" applyAlignment="1">
      <alignment horizontal="lef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3" fontId="10" fillId="5" borderId="12" xfId="5" applyNumberFormat="1" applyFont="1" applyFill="1" applyBorder="1" applyAlignment="1"/>
    <xf numFmtId="3" fontId="4" fillId="9" borderId="0" xfId="3" applyNumberFormat="1" applyFont="1" applyFill="1" applyBorder="1" applyAlignment="1">
      <alignment horizontal="righ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3" fontId="10" fillId="5" borderId="12" xfId="5" applyNumberFormat="1" applyFont="1" applyFill="1" applyBorder="1" applyAlignment="1">
      <alignment horizontal="right"/>
    </xf>
    <xf numFmtId="3" fontId="10" fillId="5" borderId="2"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4" borderId="0" xfId="3" applyNumberFormat="1" applyFont="1" applyFill="1" applyBorder="1" applyAlignment="1">
      <alignment horizontal="right" vertical="center"/>
    </xf>
    <xf numFmtId="166" fontId="8" fillId="6" borderId="5" xfId="3" applyNumberFormat="1" applyFont="1" applyFill="1" applyBorder="1" applyAlignment="1">
      <alignment horizontal="right" vertical="center"/>
    </xf>
    <xf numFmtId="166" fontId="8" fillId="6"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center" vertical="center"/>
    </xf>
    <xf numFmtId="165" fontId="3" fillId="5" borderId="6" xfId="1" applyNumberFormat="1" applyFont="1" applyFill="1" applyBorder="1" applyAlignment="1">
      <alignment horizontal="center"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166" fontId="10" fillId="11" borderId="10" xfId="2" applyNumberFormat="1" applyFont="1" applyFill="1" applyBorder="1" applyAlignment="1">
      <alignment horizontal="right" vertical="center"/>
    </xf>
    <xf numFmtId="166" fontId="10" fillId="11" borderId="11" xfId="2" applyNumberFormat="1" applyFont="1" applyFill="1" applyBorder="1" applyAlignment="1">
      <alignment horizontal="right" vertical="center"/>
    </xf>
    <xf numFmtId="166" fontId="10" fillId="5" borderId="2" xfId="4" applyNumberFormat="1" applyFont="1" applyFill="1" applyBorder="1" applyAlignment="1">
      <alignment horizontal="right" vertical="center"/>
    </xf>
    <xf numFmtId="166" fontId="10" fillId="5" borderId="3" xfId="4" applyNumberFormat="1" applyFont="1" applyFill="1" applyBorder="1" applyAlignment="1">
      <alignment horizontal="right" vertical="center"/>
    </xf>
    <xf numFmtId="166" fontId="10" fillId="5" borderId="12" xfId="5" applyNumberFormat="1" applyFont="1" applyFill="1" applyBorder="1" applyAlignment="1">
      <alignment horizontal="right"/>
    </xf>
    <xf numFmtId="166" fontId="10" fillId="5" borderId="13" xfId="5" applyNumberFormat="1" applyFont="1" applyFill="1" applyBorder="1" applyAlignment="1">
      <alignment horizontal="right"/>
    </xf>
    <xf numFmtId="169" fontId="8" fillId="6" borderId="0" xfId="3" applyNumberFormat="1" applyFont="1" applyFill="1" applyBorder="1" applyAlignment="1">
      <alignment horizontal="right" vertical="center"/>
    </xf>
    <xf numFmtId="169" fontId="8" fillId="6" borderId="5" xfId="3" applyNumberFormat="1" applyFont="1" applyFill="1" applyBorder="1" applyAlignment="1">
      <alignment horizontal="right" vertical="center"/>
    </xf>
  </cellXfs>
  <cellStyles count="6">
    <cellStyle name="Binlik Ayracı 2" xfId="3"/>
    <cellStyle name="Normal" xfId="0" builtinId="0"/>
    <cellStyle name="Normal 2" xfId="5"/>
    <cellStyle name="Vurgu1" xfId="1" builtinId="29"/>
    <cellStyle name="Vurgu4" xfId="2" builtinId="41"/>
    <cellStyle name="Yüzde 2" xfId="4"/>
  </cellStyles>
  <dxfs count="24">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90" zoomScaleNormal="90" workbookViewId="0">
      <selection activeCell="H52" sqref="H52"/>
    </sheetView>
  </sheetViews>
  <sheetFormatPr defaultRowHeight="15" x14ac:dyDescent="0.25"/>
  <cols>
    <col min="1" max="1" width="36.7109375" bestFit="1" customWidth="1"/>
    <col min="2" max="10" width="14.28515625" customWidth="1"/>
  </cols>
  <sheetData>
    <row r="1" spans="1:11" ht="22.5" customHeight="1" x14ac:dyDescent="0.25">
      <c r="A1" s="50" t="s">
        <v>0</v>
      </c>
      <c r="B1" s="51"/>
      <c r="C1" s="51"/>
      <c r="D1" s="51"/>
      <c r="E1" s="51"/>
      <c r="F1" s="51"/>
      <c r="G1" s="51"/>
      <c r="H1" s="51"/>
      <c r="I1" s="51"/>
      <c r="J1" s="52"/>
    </row>
    <row r="2" spans="1:11" ht="27" customHeight="1" x14ac:dyDescent="0.25">
      <c r="A2" s="53" t="s">
        <v>1</v>
      </c>
      <c r="B2" s="55" t="s">
        <v>74</v>
      </c>
      <c r="C2" s="55"/>
      <c r="D2" s="55"/>
      <c r="E2" s="55" t="s">
        <v>75</v>
      </c>
      <c r="F2" s="55"/>
      <c r="G2" s="55"/>
      <c r="H2" s="56" t="s">
        <v>70</v>
      </c>
      <c r="I2" s="56"/>
      <c r="J2" s="57"/>
    </row>
    <row r="3" spans="1:11" x14ac:dyDescent="0.25">
      <c r="A3" s="54"/>
      <c r="B3" s="1" t="s">
        <v>2</v>
      </c>
      <c r="C3" s="1" t="s">
        <v>3</v>
      </c>
      <c r="D3" s="1" t="s">
        <v>4</v>
      </c>
      <c r="E3" s="1" t="s">
        <v>2</v>
      </c>
      <c r="F3" s="1" t="s">
        <v>3</v>
      </c>
      <c r="G3" s="1" t="s">
        <v>4</v>
      </c>
      <c r="H3" s="1" t="s">
        <v>2</v>
      </c>
      <c r="I3" s="1" t="s">
        <v>3</v>
      </c>
      <c r="J3" s="2" t="s">
        <v>4</v>
      </c>
    </row>
    <row r="4" spans="1:11" x14ac:dyDescent="0.25">
      <c r="A4" s="10" t="s">
        <v>5</v>
      </c>
      <c r="B4" s="3">
        <v>142451</v>
      </c>
      <c r="C4" s="3">
        <v>318334</v>
      </c>
      <c r="D4" s="3">
        <v>460785</v>
      </c>
      <c r="E4" s="3">
        <v>136390</v>
      </c>
      <c r="F4" s="3">
        <v>328235</v>
      </c>
      <c r="G4" s="3">
        <f>SUM(E4:F4)</f>
        <v>464625</v>
      </c>
      <c r="H4" s="4">
        <f>+IFERROR(((E4-B4)/B4)*100,0)</f>
        <v>-4.2547963861257552</v>
      </c>
      <c r="I4" s="4">
        <f>+IFERROR(((F4-C4)/C4)*100,0)</f>
        <v>3.1102552664811172</v>
      </c>
      <c r="J4" s="5">
        <f>+IFERROR(((G4-D4)/D4)*100,0)</f>
        <v>0.83336046095250493</v>
      </c>
      <c r="K4" s="36"/>
    </row>
    <row r="5" spans="1:11" x14ac:dyDescent="0.25">
      <c r="A5" s="6" t="s">
        <v>72</v>
      </c>
      <c r="B5" s="7">
        <v>0</v>
      </c>
      <c r="C5" s="7">
        <v>0</v>
      </c>
      <c r="D5" s="7"/>
      <c r="E5" s="7">
        <v>487</v>
      </c>
      <c r="F5" s="7">
        <v>231</v>
      </c>
      <c r="G5" s="7">
        <f>+E5+F5</f>
        <v>718</v>
      </c>
      <c r="H5" s="8"/>
      <c r="I5" s="8"/>
      <c r="J5" s="9"/>
      <c r="K5" s="36"/>
    </row>
    <row r="6" spans="1:11" x14ac:dyDescent="0.25">
      <c r="A6" s="10" t="s">
        <v>55</v>
      </c>
      <c r="B6" s="3">
        <v>139267</v>
      </c>
      <c r="C6" s="3">
        <v>80904</v>
      </c>
      <c r="D6" s="3">
        <v>220171</v>
      </c>
      <c r="E6" s="3">
        <v>145553</v>
      </c>
      <c r="F6" s="3">
        <v>86714</v>
      </c>
      <c r="G6" s="3">
        <f t="shared" ref="G6:G59" si="0">SUM(E6:F6)</f>
        <v>232267</v>
      </c>
      <c r="H6" s="4">
        <f t="shared" ref="H6:H59" si="1">+IFERROR(((E6-B6)/B6)*100,0)</f>
        <v>4.5136320880036189</v>
      </c>
      <c r="I6" s="4">
        <f t="shared" ref="I6:I61" si="2">+IFERROR(((F6-C6)/C6)*100,0)</f>
        <v>7.1813507366755669</v>
      </c>
      <c r="J6" s="5">
        <f t="shared" ref="J6:J61" si="3">+IFERROR(((G6-D6)/D6)*100,0)</f>
        <v>5.493911550567514</v>
      </c>
    </row>
    <row r="7" spans="1:11" x14ac:dyDescent="0.25">
      <c r="A7" s="6" t="s">
        <v>6</v>
      </c>
      <c r="B7" s="7">
        <v>99384</v>
      </c>
      <c r="C7" s="7">
        <v>18453</v>
      </c>
      <c r="D7" s="7">
        <v>117837</v>
      </c>
      <c r="E7" s="7">
        <v>100538</v>
      </c>
      <c r="F7" s="7">
        <v>19113</v>
      </c>
      <c r="G7" s="7">
        <f t="shared" si="0"/>
        <v>119651</v>
      </c>
      <c r="H7" s="8">
        <f t="shared" si="1"/>
        <v>1.1611527006359172</v>
      </c>
      <c r="I7" s="8">
        <f t="shared" si="2"/>
        <v>3.576654202568688</v>
      </c>
      <c r="J7" s="9">
        <f t="shared" si="3"/>
        <v>1.5394146151039148</v>
      </c>
    </row>
    <row r="8" spans="1:11" x14ac:dyDescent="0.25">
      <c r="A8" s="10" t="s">
        <v>7</v>
      </c>
      <c r="B8" s="3">
        <v>72073</v>
      </c>
      <c r="C8" s="3">
        <v>17834</v>
      </c>
      <c r="D8" s="3">
        <v>89907</v>
      </c>
      <c r="E8" s="3">
        <v>71197</v>
      </c>
      <c r="F8" s="3">
        <v>19855</v>
      </c>
      <c r="G8" s="3">
        <f t="shared" si="0"/>
        <v>91052</v>
      </c>
      <c r="H8" s="4">
        <f t="shared" si="1"/>
        <v>-1.2154343512827273</v>
      </c>
      <c r="I8" s="4">
        <f t="shared" si="2"/>
        <v>11.332286643489962</v>
      </c>
      <c r="J8" s="5">
        <f t="shared" si="3"/>
        <v>1.2735382117076535</v>
      </c>
    </row>
    <row r="9" spans="1:11" x14ac:dyDescent="0.25">
      <c r="A9" s="6" t="s">
        <v>8</v>
      </c>
      <c r="B9" s="7">
        <v>51703</v>
      </c>
      <c r="C9" s="7">
        <v>107632</v>
      </c>
      <c r="D9" s="7">
        <v>159335</v>
      </c>
      <c r="E9" s="7">
        <v>52800</v>
      </c>
      <c r="F9" s="7">
        <v>138059</v>
      </c>
      <c r="G9" s="7">
        <f t="shared" si="0"/>
        <v>190859</v>
      </c>
      <c r="H9" s="8">
        <f t="shared" si="1"/>
        <v>2.1217337485252306</v>
      </c>
      <c r="I9" s="8">
        <f t="shared" si="2"/>
        <v>28.269473762449831</v>
      </c>
      <c r="J9" s="9">
        <f t="shared" si="3"/>
        <v>19.784730285248063</v>
      </c>
    </row>
    <row r="10" spans="1:11" x14ac:dyDescent="0.25">
      <c r="A10" s="10" t="s">
        <v>56</v>
      </c>
      <c r="B10" s="3">
        <v>3888</v>
      </c>
      <c r="C10" s="3">
        <v>2504</v>
      </c>
      <c r="D10" s="3">
        <v>6392</v>
      </c>
      <c r="E10" s="3">
        <v>4630</v>
      </c>
      <c r="F10" s="3">
        <v>3876</v>
      </c>
      <c r="G10" s="3">
        <f t="shared" si="0"/>
        <v>8506</v>
      </c>
      <c r="H10" s="4">
        <f t="shared" si="1"/>
        <v>19.084362139917697</v>
      </c>
      <c r="I10" s="4">
        <f t="shared" si="2"/>
        <v>54.7923322683706</v>
      </c>
      <c r="J10" s="5">
        <f t="shared" si="3"/>
        <v>33.072590738423031</v>
      </c>
    </row>
    <row r="11" spans="1:11" x14ac:dyDescent="0.25">
      <c r="A11" s="6" t="s">
        <v>9</v>
      </c>
      <c r="B11" s="7">
        <v>14399</v>
      </c>
      <c r="C11" s="7">
        <v>13858</v>
      </c>
      <c r="D11" s="7">
        <v>28257</v>
      </c>
      <c r="E11" s="7">
        <v>17286</v>
      </c>
      <c r="F11" s="7">
        <v>18179</v>
      </c>
      <c r="G11" s="7">
        <f t="shared" si="0"/>
        <v>35465</v>
      </c>
      <c r="H11" s="8">
        <f t="shared" si="1"/>
        <v>20.050003472463366</v>
      </c>
      <c r="I11" s="8">
        <f t="shared" si="2"/>
        <v>31.180545533265985</v>
      </c>
      <c r="J11" s="9">
        <f t="shared" si="3"/>
        <v>25.508723502141063</v>
      </c>
    </row>
    <row r="12" spans="1:11" x14ac:dyDescent="0.25">
      <c r="A12" s="10" t="s">
        <v>10</v>
      </c>
      <c r="B12" s="3">
        <v>20565</v>
      </c>
      <c r="C12" s="3">
        <v>7955</v>
      </c>
      <c r="D12" s="3">
        <v>28520</v>
      </c>
      <c r="E12" s="3">
        <v>21121</v>
      </c>
      <c r="F12" s="3">
        <v>12025</v>
      </c>
      <c r="G12" s="3">
        <f t="shared" si="0"/>
        <v>33146</v>
      </c>
      <c r="H12" s="4">
        <f t="shared" si="1"/>
        <v>2.7036226598589836</v>
      </c>
      <c r="I12" s="4">
        <f t="shared" si="2"/>
        <v>51.162790697674424</v>
      </c>
      <c r="J12" s="5">
        <f t="shared" si="3"/>
        <v>16.220196353436187</v>
      </c>
    </row>
    <row r="13" spans="1:11" x14ac:dyDescent="0.25">
      <c r="A13" s="6" t="s">
        <v>11</v>
      </c>
      <c r="B13" s="7">
        <v>38528</v>
      </c>
      <c r="C13" s="7">
        <v>6407</v>
      </c>
      <c r="D13" s="7">
        <v>44935</v>
      </c>
      <c r="E13" s="7">
        <v>35452</v>
      </c>
      <c r="F13" s="7">
        <v>5718</v>
      </c>
      <c r="G13" s="7">
        <f t="shared" si="0"/>
        <v>41170</v>
      </c>
      <c r="H13" s="8">
        <f t="shared" si="1"/>
        <v>-7.9838039867109636</v>
      </c>
      <c r="I13" s="8">
        <f t="shared" si="2"/>
        <v>-10.753862962384892</v>
      </c>
      <c r="J13" s="9">
        <f t="shared" si="3"/>
        <v>-8.3787693334816957</v>
      </c>
    </row>
    <row r="14" spans="1:11" x14ac:dyDescent="0.25">
      <c r="A14" s="10" t="s">
        <v>12</v>
      </c>
      <c r="B14" s="3">
        <v>26172</v>
      </c>
      <c r="C14" s="3">
        <v>2931</v>
      </c>
      <c r="D14" s="3">
        <v>29103</v>
      </c>
      <c r="E14" s="3">
        <v>24128</v>
      </c>
      <c r="F14" s="3">
        <v>3406</v>
      </c>
      <c r="G14" s="3">
        <f t="shared" si="0"/>
        <v>27534</v>
      </c>
      <c r="H14" s="4">
        <f t="shared" si="1"/>
        <v>-7.8098731468745228</v>
      </c>
      <c r="I14" s="4">
        <f t="shared" si="2"/>
        <v>16.20607301262368</v>
      </c>
      <c r="J14" s="5">
        <f t="shared" si="3"/>
        <v>-5.3911967838367181</v>
      </c>
    </row>
    <row r="15" spans="1:11" x14ac:dyDescent="0.25">
      <c r="A15" s="6" t="s">
        <v>13</v>
      </c>
      <c r="B15" s="7">
        <v>9805</v>
      </c>
      <c r="C15" s="7">
        <v>229</v>
      </c>
      <c r="D15" s="7">
        <v>10034</v>
      </c>
      <c r="E15" s="7">
        <v>9304</v>
      </c>
      <c r="F15" s="7">
        <v>194</v>
      </c>
      <c r="G15" s="7">
        <f t="shared" si="0"/>
        <v>9498</v>
      </c>
      <c r="H15" s="8">
        <f t="shared" si="1"/>
        <v>-5.1096379398266185</v>
      </c>
      <c r="I15" s="8">
        <f t="shared" si="2"/>
        <v>-15.283842794759824</v>
      </c>
      <c r="J15" s="9">
        <f t="shared" si="3"/>
        <v>-5.3418377516444089</v>
      </c>
    </row>
    <row r="16" spans="1:11" x14ac:dyDescent="0.25">
      <c r="A16" s="10" t="s">
        <v>14</v>
      </c>
      <c r="B16" s="3">
        <v>16897</v>
      </c>
      <c r="C16" s="3">
        <v>1882</v>
      </c>
      <c r="D16" s="3">
        <v>18779</v>
      </c>
      <c r="E16" s="3">
        <v>17737</v>
      </c>
      <c r="F16" s="3">
        <v>2001</v>
      </c>
      <c r="G16" s="3">
        <f t="shared" si="0"/>
        <v>19738</v>
      </c>
      <c r="H16" s="4">
        <f t="shared" si="1"/>
        <v>4.971296679884003</v>
      </c>
      <c r="I16" s="4">
        <f t="shared" si="2"/>
        <v>6.3230605738575987</v>
      </c>
      <c r="J16" s="5">
        <f t="shared" si="3"/>
        <v>5.1067681985196227</v>
      </c>
    </row>
    <row r="17" spans="1:10" x14ac:dyDescent="0.25">
      <c r="A17" s="6" t="s">
        <v>15</v>
      </c>
      <c r="B17" s="7">
        <v>1988</v>
      </c>
      <c r="C17" s="7">
        <v>28</v>
      </c>
      <c r="D17" s="7">
        <v>2016</v>
      </c>
      <c r="E17" s="7">
        <v>2005</v>
      </c>
      <c r="F17" s="7">
        <v>37</v>
      </c>
      <c r="G17" s="7">
        <f t="shared" si="0"/>
        <v>2042</v>
      </c>
      <c r="H17" s="8">
        <f t="shared" si="1"/>
        <v>0.85513078470824955</v>
      </c>
      <c r="I17" s="8">
        <f t="shared" si="2"/>
        <v>32.142857142857146</v>
      </c>
      <c r="J17" s="9">
        <f t="shared" si="3"/>
        <v>1.2896825396825395</v>
      </c>
    </row>
    <row r="18" spans="1:10" x14ac:dyDescent="0.25">
      <c r="A18" s="10" t="s">
        <v>16</v>
      </c>
      <c r="B18" s="3">
        <v>2152</v>
      </c>
      <c r="C18" s="3">
        <v>8</v>
      </c>
      <c r="D18" s="3">
        <v>2160</v>
      </c>
      <c r="E18" s="3">
        <v>2395</v>
      </c>
      <c r="F18" s="3">
        <v>13</v>
      </c>
      <c r="G18" s="3">
        <f t="shared" si="0"/>
        <v>2408</v>
      </c>
      <c r="H18" s="4">
        <f t="shared" si="1"/>
        <v>11.29182156133829</v>
      </c>
      <c r="I18" s="4">
        <f t="shared" si="2"/>
        <v>62.5</v>
      </c>
      <c r="J18" s="5">
        <f t="shared" si="3"/>
        <v>11.481481481481481</v>
      </c>
    </row>
    <row r="19" spans="1:10" x14ac:dyDescent="0.25">
      <c r="A19" s="6" t="s">
        <v>17</v>
      </c>
      <c r="B19" s="7">
        <v>1547</v>
      </c>
      <c r="C19" s="7">
        <v>95</v>
      </c>
      <c r="D19" s="7">
        <v>1642</v>
      </c>
      <c r="E19" s="7">
        <v>1329</v>
      </c>
      <c r="F19" s="7">
        <v>76</v>
      </c>
      <c r="G19" s="7">
        <f t="shared" si="0"/>
        <v>1405</v>
      </c>
      <c r="H19" s="8">
        <f t="shared" si="1"/>
        <v>-14.091790562378797</v>
      </c>
      <c r="I19" s="8">
        <f t="shared" si="2"/>
        <v>-20</v>
      </c>
      <c r="J19" s="9">
        <f t="shared" si="3"/>
        <v>-14.433617539585871</v>
      </c>
    </row>
    <row r="20" spans="1:10" x14ac:dyDescent="0.25">
      <c r="A20" s="10" t="s">
        <v>57</v>
      </c>
      <c r="B20" s="3">
        <v>20720</v>
      </c>
      <c r="C20" s="3">
        <v>0</v>
      </c>
      <c r="D20" s="3">
        <v>20720</v>
      </c>
      <c r="E20" s="3">
        <v>20637</v>
      </c>
      <c r="F20" s="3">
        <v>0</v>
      </c>
      <c r="G20" s="3">
        <f t="shared" si="0"/>
        <v>20637</v>
      </c>
      <c r="H20" s="41">
        <f t="shared" si="1"/>
        <v>-0.40057915057915056</v>
      </c>
      <c r="I20" s="41">
        <f t="shared" si="2"/>
        <v>0</v>
      </c>
      <c r="J20" s="40">
        <f t="shared" si="3"/>
        <v>-0.40057915057915056</v>
      </c>
    </row>
    <row r="21" spans="1:10" x14ac:dyDescent="0.25">
      <c r="A21" s="6" t="s">
        <v>18</v>
      </c>
      <c r="B21" s="7">
        <v>22793</v>
      </c>
      <c r="C21" s="7">
        <v>129</v>
      </c>
      <c r="D21" s="7">
        <v>22922</v>
      </c>
      <c r="E21" s="7">
        <v>20058</v>
      </c>
      <c r="F21" s="7">
        <v>144</v>
      </c>
      <c r="G21" s="7">
        <f t="shared" si="0"/>
        <v>20202</v>
      </c>
      <c r="H21" s="8">
        <f t="shared" si="1"/>
        <v>-11.999298030096959</v>
      </c>
      <c r="I21" s="8">
        <f t="shared" si="2"/>
        <v>11.627906976744185</v>
      </c>
      <c r="J21" s="9">
        <f t="shared" si="3"/>
        <v>-11.866329290637816</v>
      </c>
    </row>
    <row r="22" spans="1:10" x14ac:dyDescent="0.25">
      <c r="A22" s="10" t="s">
        <v>19</v>
      </c>
      <c r="B22" s="3">
        <v>131</v>
      </c>
      <c r="C22" s="3">
        <v>0</v>
      </c>
      <c r="D22" s="3">
        <v>131</v>
      </c>
      <c r="E22" s="3">
        <v>103</v>
      </c>
      <c r="F22" s="3">
        <v>0</v>
      </c>
      <c r="G22" s="3">
        <f t="shared" si="0"/>
        <v>103</v>
      </c>
      <c r="H22" s="4">
        <f t="shared" si="1"/>
        <v>-21.374045801526716</v>
      </c>
      <c r="I22" s="4">
        <f t="shared" si="2"/>
        <v>0</v>
      </c>
      <c r="J22" s="5">
        <f t="shared" si="3"/>
        <v>-21.374045801526716</v>
      </c>
    </row>
    <row r="23" spans="1:10" x14ac:dyDescent="0.25">
      <c r="A23" s="6" t="s">
        <v>20</v>
      </c>
      <c r="B23" s="7">
        <v>3564</v>
      </c>
      <c r="C23" s="7">
        <v>37</v>
      </c>
      <c r="D23" s="7">
        <v>3601</v>
      </c>
      <c r="E23" s="7">
        <v>4627</v>
      </c>
      <c r="F23" s="7">
        <v>26</v>
      </c>
      <c r="G23" s="7">
        <f t="shared" si="0"/>
        <v>4653</v>
      </c>
      <c r="H23" s="8">
        <f t="shared" si="1"/>
        <v>29.826038159371492</v>
      </c>
      <c r="I23" s="8">
        <f t="shared" si="2"/>
        <v>-29.72972972972973</v>
      </c>
      <c r="J23" s="9">
        <f t="shared" si="3"/>
        <v>29.214107192446541</v>
      </c>
    </row>
    <row r="24" spans="1:10" x14ac:dyDescent="0.25">
      <c r="A24" s="10" t="s">
        <v>21</v>
      </c>
      <c r="B24" s="3">
        <v>1351</v>
      </c>
      <c r="C24" s="3">
        <v>25</v>
      </c>
      <c r="D24" s="3">
        <v>1376</v>
      </c>
      <c r="E24" s="3">
        <v>1629</v>
      </c>
      <c r="F24" s="3">
        <v>3</v>
      </c>
      <c r="G24" s="3">
        <f t="shared" si="0"/>
        <v>1632</v>
      </c>
      <c r="H24" s="4">
        <f t="shared" si="1"/>
        <v>20.577350111028867</v>
      </c>
      <c r="I24" s="4">
        <f t="shared" si="2"/>
        <v>-88</v>
      </c>
      <c r="J24" s="5">
        <f t="shared" si="3"/>
        <v>18.604651162790699</v>
      </c>
    </row>
    <row r="25" spans="1:10" x14ac:dyDescent="0.25">
      <c r="A25" s="6" t="s">
        <v>22</v>
      </c>
      <c r="B25" s="7">
        <v>7683</v>
      </c>
      <c r="C25" s="7">
        <v>420</v>
      </c>
      <c r="D25" s="7">
        <v>8103</v>
      </c>
      <c r="E25" s="7">
        <v>4958</v>
      </c>
      <c r="F25" s="7">
        <v>250</v>
      </c>
      <c r="G25" s="7">
        <f t="shared" si="0"/>
        <v>5208</v>
      </c>
      <c r="H25" s="8">
        <f t="shared" si="1"/>
        <v>-35.467916178576075</v>
      </c>
      <c r="I25" s="8">
        <f t="shared" si="2"/>
        <v>-40.476190476190474</v>
      </c>
      <c r="J25" s="9">
        <f t="shared" si="3"/>
        <v>-35.727508330248057</v>
      </c>
    </row>
    <row r="26" spans="1:10" x14ac:dyDescent="0.25">
      <c r="A26" s="10" t="s">
        <v>23</v>
      </c>
      <c r="B26" s="3">
        <v>6278</v>
      </c>
      <c r="C26" s="3">
        <v>103</v>
      </c>
      <c r="D26" s="3">
        <v>6381</v>
      </c>
      <c r="E26" s="3">
        <v>5224</v>
      </c>
      <c r="F26" s="3">
        <v>97</v>
      </c>
      <c r="G26" s="3">
        <f t="shared" si="0"/>
        <v>5321</v>
      </c>
      <c r="H26" s="4">
        <f t="shared" si="1"/>
        <v>-16.788786237655305</v>
      </c>
      <c r="I26" s="4">
        <f t="shared" si="2"/>
        <v>-5.825242718446602</v>
      </c>
      <c r="J26" s="5">
        <f t="shared" si="3"/>
        <v>-16.611816329728882</v>
      </c>
    </row>
    <row r="27" spans="1:10" x14ac:dyDescent="0.25">
      <c r="A27" s="6" t="s">
        <v>24</v>
      </c>
      <c r="B27" s="7">
        <v>232</v>
      </c>
      <c r="C27" s="7">
        <v>0</v>
      </c>
      <c r="D27" s="7">
        <v>232</v>
      </c>
      <c r="E27" s="7">
        <v>76</v>
      </c>
      <c r="F27" s="7">
        <v>0</v>
      </c>
      <c r="G27" s="7">
        <f t="shared" si="0"/>
        <v>76</v>
      </c>
      <c r="H27" s="8">
        <f t="shared" si="1"/>
        <v>-67.241379310344826</v>
      </c>
      <c r="I27" s="8">
        <f t="shared" si="2"/>
        <v>0</v>
      </c>
      <c r="J27" s="9">
        <f t="shared" si="3"/>
        <v>-67.241379310344826</v>
      </c>
    </row>
    <row r="28" spans="1:10" x14ac:dyDescent="0.25">
      <c r="A28" s="10" t="s">
        <v>25</v>
      </c>
      <c r="B28" s="3">
        <v>10960</v>
      </c>
      <c r="C28" s="3">
        <v>634</v>
      </c>
      <c r="D28" s="3">
        <v>11594</v>
      </c>
      <c r="E28" s="3">
        <v>5293</v>
      </c>
      <c r="F28" s="3">
        <v>552</v>
      </c>
      <c r="G28" s="3">
        <f t="shared" si="0"/>
        <v>5845</v>
      </c>
      <c r="H28" s="4">
        <f t="shared" si="1"/>
        <v>-51.706204379562045</v>
      </c>
      <c r="I28" s="4">
        <f t="shared" si="2"/>
        <v>-12.933753943217665</v>
      </c>
      <c r="J28" s="5">
        <f t="shared" si="3"/>
        <v>-49.58599275487321</v>
      </c>
    </row>
    <row r="29" spans="1:10" x14ac:dyDescent="0.25">
      <c r="A29" s="6" t="s">
        <v>26</v>
      </c>
      <c r="B29" s="7">
        <v>12776</v>
      </c>
      <c r="C29" s="7">
        <v>646</v>
      </c>
      <c r="D29" s="7">
        <v>13422</v>
      </c>
      <c r="E29" s="7">
        <v>12870</v>
      </c>
      <c r="F29" s="7">
        <v>420</v>
      </c>
      <c r="G29" s="7">
        <f t="shared" si="0"/>
        <v>13290</v>
      </c>
      <c r="H29" s="8">
        <f t="shared" si="1"/>
        <v>0.73575453976205385</v>
      </c>
      <c r="I29" s="8">
        <f t="shared" si="2"/>
        <v>-34.984520123839005</v>
      </c>
      <c r="J29" s="9">
        <f t="shared" si="3"/>
        <v>-0.9834599910594547</v>
      </c>
    </row>
    <row r="30" spans="1:10" x14ac:dyDescent="0.25">
      <c r="A30" s="10" t="s">
        <v>27</v>
      </c>
      <c r="B30" s="3">
        <v>6887</v>
      </c>
      <c r="C30" s="3">
        <v>249</v>
      </c>
      <c r="D30" s="3">
        <v>7136</v>
      </c>
      <c r="E30" s="3">
        <v>6700</v>
      </c>
      <c r="F30" s="3">
        <v>270</v>
      </c>
      <c r="G30" s="3">
        <f t="shared" si="0"/>
        <v>6970</v>
      </c>
      <c r="H30" s="4">
        <f t="shared" si="1"/>
        <v>-2.7152606359808336</v>
      </c>
      <c r="I30" s="4">
        <f t="shared" si="2"/>
        <v>8.4337349397590362</v>
      </c>
      <c r="J30" s="5">
        <f t="shared" si="3"/>
        <v>-2.3262331838565022</v>
      </c>
    </row>
    <row r="31" spans="1:10" x14ac:dyDescent="0.25">
      <c r="A31" s="6" t="s">
        <v>28</v>
      </c>
      <c r="B31" s="7">
        <v>3379</v>
      </c>
      <c r="C31" s="7">
        <v>25</v>
      </c>
      <c r="D31" s="7">
        <v>3404</v>
      </c>
      <c r="E31" s="7">
        <v>3644</v>
      </c>
      <c r="F31" s="7">
        <v>11</v>
      </c>
      <c r="G31" s="7">
        <f t="shared" si="0"/>
        <v>3655</v>
      </c>
      <c r="H31" s="8">
        <f t="shared" si="1"/>
        <v>7.8425569695176085</v>
      </c>
      <c r="I31" s="8">
        <f t="shared" si="2"/>
        <v>-56.000000000000007</v>
      </c>
      <c r="J31" s="9">
        <f t="shared" si="3"/>
        <v>7.3736780258519392</v>
      </c>
    </row>
    <row r="32" spans="1:10" x14ac:dyDescent="0.25">
      <c r="A32" s="10" t="s">
        <v>58</v>
      </c>
      <c r="B32" s="3">
        <v>4232</v>
      </c>
      <c r="C32" s="3">
        <v>678</v>
      </c>
      <c r="D32" s="3">
        <v>4910</v>
      </c>
      <c r="E32" s="3">
        <v>4356</v>
      </c>
      <c r="F32" s="3">
        <v>744</v>
      </c>
      <c r="G32" s="3">
        <f t="shared" si="0"/>
        <v>5100</v>
      </c>
      <c r="H32" s="4">
        <f t="shared" si="1"/>
        <v>2.9300567107750473</v>
      </c>
      <c r="I32" s="4">
        <f t="shared" si="2"/>
        <v>9.7345132743362832</v>
      </c>
      <c r="J32" s="5">
        <f t="shared" si="3"/>
        <v>3.8696537678207736</v>
      </c>
    </row>
    <row r="33" spans="1:10" x14ac:dyDescent="0.25">
      <c r="A33" s="6" t="s">
        <v>71</v>
      </c>
      <c r="B33" s="7">
        <v>1312</v>
      </c>
      <c r="C33" s="7">
        <v>2</v>
      </c>
      <c r="D33" s="7">
        <v>1314</v>
      </c>
      <c r="E33" s="7">
        <v>1413</v>
      </c>
      <c r="F33" s="7">
        <v>0</v>
      </c>
      <c r="G33" s="7">
        <f t="shared" si="0"/>
        <v>1413</v>
      </c>
      <c r="H33" s="8">
        <f t="shared" si="1"/>
        <v>7.6981707317073171</v>
      </c>
      <c r="I33" s="8">
        <f t="shared" si="2"/>
        <v>-100</v>
      </c>
      <c r="J33" s="9">
        <f t="shared" si="3"/>
        <v>7.5342465753424657</v>
      </c>
    </row>
    <row r="34" spans="1:10" x14ac:dyDescent="0.25">
      <c r="A34" s="10" t="s">
        <v>29</v>
      </c>
      <c r="B34" s="3">
        <v>7208</v>
      </c>
      <c r="C34" s="3">
        <v>2308</v>
      </c>
      <c r="D34" s="3">
        <v>9516</v>
      </c>
      <c r="E34" s="3">
        <v>7687</v>
      </c>
      <c r="F34" s="3">
        <v>2192</v>
      </c>
      <c r="G34" s="3">
        <f t="shared" si="0"/>
        <v>9879</v>
      </c>
      <c r="H34" s="4">
        <f t="shared" si="1"/>
        <v>6.6453940066592683</v>
      </c>
      <c r="I34" s="4">
        <f t="shared" si="2"/>
        <v>-5.0259965337954942</v>
      </c>
      <c r="J34" s="5">
        <f t="shared" si="3"/>
        <v>3.8146279949558637</v>
      </c>
    </row>
    <row r="35" spans="1:10" x14ac:dyDescent="0.25">
      <c r="A35" s="6" t="s">
        <v>69</v>
      </c>
      <c r="B35" s="7">
        <v>1786</v>
      </c>
      <c r="C35" s="7">
        <v>2</v>
      </c>
      <c r="D35" s="7">
        <v>1788</v>
      </c>
      <c r="E35" s="7">
        <v>2136</v>
      </c>
      <c r="F35" s="7">
        <v>0</v>
      </c>
      <c r="G35" s="7">
        <f t="shared" si="0"/>
        <v>2136</v>
      </c>
      <c r="H35" s="8">
        <f t="shared" si="1"/>
        <v>19.596864501679732</v>
      </c>
      <c r="I35" s="8">
        <f t="shared" si="2"/>
        <v>-100</v>
      </c>
      <c r="J35" s="9">
        <f t="shared" si="3"/>
        <v>19.463087248322147</v>
      </c>
    </row>
    <row r="36" spans="1:10" x14ac:dyDescent="0.25">
      <c r="A36" s="10" t="s">
        <v>30</v>
      </c>
      <c r="B36" s="3">
        <v>24101</v>
      </c>
      <c r="C36" s="3">
        <v>607</v>
      </c>
      <c r="D36" s="3">
        <v>24708</v>
      </c>
      <c r="E36" s="3">
        <v>22650</v>
      </c>
      <c r="F36" s="3">
        <v>480</v>
      </c>
      <c r="G36" s="3">
        <f t="shared" si="0"/>
        <v>23130</v>
      </c>
      <c r="H36" s="4">
        <f t="shared" si="1"/>
        <v>-6.0204970748101738</v>
      </c>
      <c r="I36" s="4">
        <f t="shared" si="2"/>
        <v>-20.922570016474467</v>
      </c>
      <c r="J36" s="5">
        <f t="shared" si="3"/>
        <v>-6.3865954346770284</v>
      </c>
    </row>
    <row r="37" spans="1:10" x14ac:dyDescent="0.25">
      <c r="A37" s="6" t="s">
        <v>31</v>
      </c>
      <c r="B37" s="7">
        <v>2573</v>
      </c>
      <c r="C37" s="7">
        <v>45</v>
      </c>
      <c r="D37" s="7">
        <v>2618</v>
      </c>
      <c r="E37" s="7">
        <v>2685</v>
      </c>
      <c r="F37" s="7">
        <v>18</v>
      </c>
      <c r="G37" s="7">
        <f t="shared" si="0"/>
        <v>2703</v>
      </c>
      <c r="H37" s="8">
        <f t="shared" si="1"/>
        <v>4.3528954527788573</v>
      </c>
      <c r="I37" s="8">
        <f t="shared" si="2"/>
        <v>-60</v>
      </c>
      <c r="J37" s="9">
        <f t="shared" si="3"/>
        <v>3.2467532467532463</v>
      </c>
    </row>
    <row r="38" spans="1:10" x14ac:dyDescent="0.25">
      <c r="A38" s="10" t="s">
        <v>32</v>
      </c>
      <c r="B38" s="3">
        <v>4106</v>
      </c>
      <c r="C38" s="3">
        <v>13</v>
      </c>
      <c r="D38" s="3">
        <v>4119</v>
      </c>
      <c r="E38" s="3">
        <v>4051</v>
      </c>
      <c r="F38" s="3">
        <v>7</v>
      </c>
      <c r="G38" s="3">
        <f t="shared" si="0"/>
        <v>4058</v>
      </c>
      <c r="H38" s="4">
        <f t="shared" si="1"/>
        <v>-1.3395031660983925</v>
      </c>
      <c r="I38" s="4">
        <f t="shared" si="2"/>
        <v>-46.153846153846153</v>
      </c>
      <c r="J38" s="5">
        <f t="shared" si="3"/>
        <v>-1.4809419762078173</v>
      </c>
    </row>
    <row r="39" spans="1:10" x14ac:dyDescent="0.25">
      <c r="A39" s="6" t="s">
        <v>33</v>
      </c>
      <c r="B39" s="7">
        <v>883</v>
      </c>
      <c r="C39" s="7">
        <v>24</v>
      </c>
      <c r="D39" s="7">
        <v>907</v>
      </c>
      <c r="E39" s="7">
        <v>947</v>
      </c>
      <c r="F39" s="7">
        <v>24</v>
      </c>
      <c r="G39" s="7">
        <f t="shared" si="0"/>
        <v>971</v>
      </c>
      <c r="H39" s="8">
        <f t="shared" si="1"/>
        <v>7.2480181200453009</v>
      </c>
      <c r="I39" s="8">
        <f t="shared" si="2"/>
        <v>0</v>
      </c>
      <c r="J39" s="9">
        <f t="shared" si="3"/>
        <v>7.056229327453142</v>
      </c>
    </row>
    <row r="40" spans="1:10" x14ac:dyDescent="0.25">
      <c r="A40" s="10" t="s">
        <v>34</v>
      </c>
      <c r="B40" s="3">
        <v>13148</v>
      </c>
      <c r="C40" s="3">
        <v>2193</v>
      </c>
      <c r="D40" s="3">
        <v>15341</v>
      </c>
      <c r="E40" s="3">
        <v>12223</v>
      </c>
      <c r="F40" s="3">
        <v>2406</v>
      </c>
      <c r="G40" s="3">
        <f t="shared" si="0"/>
        <v>14629</v>
      </c>
      <c r="H40" s="4">
        <f t="shared" si="1"/>
        <v>-7.0352905384849409</v>
      </c>
      <c r="I40" s="4">
        <f t="shared" si="2"/>
        <v>9.7127222982216139</v>
      </c>
      <c r="J40" s="5">
        <f t="shared" si="3"/>
        <v>-4.6411576820285507</v>
      </c>
    </row>
    <row r="41" spans="1:10" x14ac:dyDescent="0.25">
      <c r="A41" s="6" t="s">
        <v>35</v>
      </c>
      <c r="B41" s="7">
        <v>1470</v>
      </c>
      <c r="C41" s="7">
        <v>39</v>
      </c>
      <c r="D41" s="7">
        <v>1509</v>
      </c>
      <c r="E41" s="7">
        <v>2004</v>
      </c>
      <c r="F41" s="7">
        <v>81</v>
      </c>
      <c r="G41" s="7">
        <f t="shared" si="0"/>
        <v>2085</v>
      </c>
      <c r="H41" s="8">
        <f t="shared" si="1"/>
        <v>36.326530612244902</v>
      </c>
      <c r="I41" s="8">
        <f t="shared" si="2"/>
        <v>107.69230769230769</v>
      </c>
      <c r="J41" s="9">
        <f t="shared" si="3"/>
        <v>38.17097415506958</v>
      </c>
    </row>
    <row r="42" spans="1:10" x14ac:dyDescent="0.25">
      <c r="A42" s="10" t="s">
        <v>36</v>
      </c>
      <c r="B42" s="3">
        <v>8499</v>
      </c>
      <c r="C42" s="3">
        <v>917</v>
      </c>
      <c r="D42" s="3">
        <v>9416</v>
      </c>
      <c r="E42" s="3">
        <v>7700</v>
      </c>
      <c r="F42" s="3">
        <v>941</v>
      </c>
      <c r="G42" s="3">
        <f t="shared" si="0"/>
        <v>8641</v>
      </c>
      <c r="H42" s="4">
        <f t="shared" si="1"/>
        <v>-9.4011060124720558</v>
      </c>
      <c r="I42" s="4">
        <f t="shared" si="2"/>
        <v>2.6172300981461287</v>
      </c>
      <c r="J42" s="5">
        <f t="shared" si="3"/>
        <v>-8.230671197960918</v>
      </c>
    </row>
    <row r="43" spans="1:10" x14ac:dyDescent="0.25">
      <c r="A43" s="6" t="s">
        <v>37</v>
      </c>
      <c r="B43" s="7">
        <v>7073</v>
      </c>
      <c r="C43" s="7">
        <v>122</v>
      </c>
      <c r="D43" s="7">
        <v>7195</v>
      </c>
      <c r="E43" s="7">
        <v>6513</v>
      </c>
      <c r="F43" s="7">
        <v>132</v>
      </c>
      <c r="G43" s="7">
        <f t="shared" si="0"/>
        <v>6645</v>
      </c>
      <c r="H43" s="8">
        <f t="shared" si="1"/>
        <v>-7.9174324897497526</v>
      </c>
      <c r="I43" s="8">
        <f t="shared" si="2"/>
        <v>8.1967213114754092</v>
      </c>
      <c r="J43" s="9">
        <f t="shared" si="3"/>
        <v>-7.6441973592772756</v>
      </c>
    </row>
    <row r="44" spans="1:10" x14ac:dyDescent="0.25">
      <c r="A44" s="10" t="s">
        <v>38</v>
      </c>
      <c r="B44" s="3">
        <v>4450</v>
      </c>
      <c r="C44" s="3">
        <v>42</v>
      </c>
      <c r="D44" s="3">
        <v>4492</v>
      </c>
      <c r="E44" s="3">
        <v>4478</v>
      </c>
      <c r="F44" s="3">
        <v>68</v>
      </c>
      <c r="G44" s="3">
        <f t="shared" si="0"/>
        <v>4546</v>
      </c>
      <c r="H44" s="4">
        <f t="shared" si="1"/>
        <v>0.6292134831460674</v>
      </c>
      <c r="I44" s="4">
        <f t="shared" si="2"/>
        <v>61.904761904761905</v>
      </c>
      <c r="J44" s="5">
        <f t="shared" si="3"/>
        <v>1.2021371326803205</v>
      </c>
    </row>
    <row r="45" spans="1:10" x14ac:dyDescent="0.25">
      <c r="A45" s="6" t="s">
        <v>76</v>
      </c>
      <c r="B45" s="7">
        <v>3000</v>
      </c>
      <c r="C45" s="7">
        <v>15</v>
      </c>
      <c r="D45" s="7">
        <v>3015</v>
      </c>
      <c r="E45" s="7">
        <v>3023</v>
      </c>
      <c r="F45" s="7">
        <v>16</v>
      </c>
      <c r="G45" s="7">
        <f t="shared" si="0"/>
        <v>3039</v>
      </c>
      <c r="H45" s="8">
        <f t="shared" si="1"/>
        <v>0.76666666666666661</v>
      </c>
      <c r="I45" s="8">
        <f t="shared" si="2"/>
        <v>6.666666666666667</v>
      </c>
      <c r="J45" s="9">
        <f t="shared" si="3"/>
        <v>0.79601990049751237</v>
      </c>
    </row>
    <row r="46" spans="1:10" x14ac:dyDescent="0.25">
      <c r="A46" s="10" t="s">
        <v>39</v>
      </c>
      <c r="B46" s="3">
        <v>2670</v>
      </c>
      <c r="C46" s="3">
        <v>32</v>
      </c>
      <c r="D46" s="3">
        <v>2702</v>
      </c>
      <c r="E46" s="3">
        <v>8051</v>
      </c>
      <c r="F46" s="3">
        <v>80</v>
      </c>
      <c r="G46" s="3">
        <f t="shared" si="0"/>
        <v>8131</v>
      </c>
      <c r="H46" s="4">
        <f t="shared" si="1"/>
        <v>201.53558052434457</v>
      </c>
      <c r="I46" s="4">
        <f t="shared" si="2"/>
        <v>150</v>
      </c>
      <c r="J46" s="5">
        <f t="shared" si="3"/>
        <v>200.92524056254626</v>
      </c>
    </row>
    <row r="47" spans="1:10" x14ac:dyDescent="0.25">
      <c r="A47" s="6" t="s">
        <v>40</v>
      </c>
      <c r="B47" s="7">
        <v>8114</v>
      </c>
      <c r="C47" s="7">
        <v>670</v>
      </c>
      <c r="D47" s="7">
        <v>8784</v>
      </c>
      <c r="E47" s="7">
        <v>7637</v>
      </c>
      <c r="F47" s="7">
        <v>149</v>
      </c>
      <c r="G47" s="7">
        <f t="shared" si="0"/>
        <v>7786</v>
      </c>
      <c r="H47" s="8">
        <f t="shared" si="1"/>
        <v>-5.8787281242297258</v>
      </c>
      <c r="I47" s="8">
        <f t="shared" si="2"/>
        <v>-77.761194029850742</v>
      </c>
      <c r="J47" s="9">
        <f t="shared" si="3"/>
        <v>-11.361566484517304</v>
      </c>
    </row>
    <row r="48" spans="1:10" x14ac:dyDescent="0.25">
      <c r="A48" s="10" t="s">
        <v>41</v>
      </c>
      <c r="B48" s="3">
        <v>10875</v>
      </c>
      <c r="C48" s="3">
        <v>538</v>
      </c>
      <c r="D48" s="3">
        <v>11413</v>
      </c>
      <c r="E48" s="3">
        <v>12891</v>
      </c>
      <c r="F48" s="3">
        <v>1066</v>
      </c>
      <c r="G48" s="3">
        <f t="shared" si="0"/>
        <v>13957</v>
      </c>
      <c r="H48" s="4">
        <f t="shared" si="1"/>
        <v>18.537931034482757</v>
      </c>
      <c r="I48" s="4">
        <f t="shared" si="2"/>
        <v>98.141263940520446</v>
      </c>
      <c r="J48" s="5">
        <f t="shared" si="3"/>
        <v>22.290370629983354</v>
      </c>
    </row>
    <row r="49" spans="1:11" x14ac:dyDescent="0.25">
      <c r="A49" s="6" t="s">
        <v>42</v>
      </c>
      <c r="B49" s="7">
        <v>386</v>
      </c>
      <c r="C49" s="7">
        <v>0</v>
      </c>
      <c r="D49" s="7">
        <v>386</v>
      </c>
      <c r="E49" s="7">
        <v>46</v>
      </c>
      <c r="F49" s="7">
        <v>0</v>
      </c>
      <c r="G49" s="7">
        <f t="shared" si="0"/>
        <v>46</v>
      </c>
      <c r="H49" s="8">
        <f t="shared" si="1"/>
        <v>-88.082901554404145</v>
      </c>
      <c r="I49" s="8">
        <f t="shared" si="2"/>
        <v>0</v>
      </c>
      <c r="J49" s="9">
        <f t="shared" si="3"/>
        <v>-88.082901554404145</v>
      </c>
    </row>
    <row r="50" spans="1:11" x14ac:dyDescent="0.25">
      <c r="A50" s="10" t="s">
        <v>43</v>
      </c>
      <c r="B50" s="3">
        <v>1372</v>
      </c>
      <c r="C50" s="3">
        <v>116</v>
      </c>
      <c r="D50" s="3">
        <v>1488</v>
      </c>
      <c r="E50" s="3">
        <v>1726</v>
      </c>
      <c r="F50" s="3">
        <v>356</v>
      </c>
      <c r="G50" s="3">
        <f t="shared" si="0"/>
        <v>2082</v>
      </c>
      <c r="H50" s="4">
        <f t="shared" si="1"/>
        <v>25.801749271137027</v>
      </c>
      <c r="I50" s="4">
        <f t="shared" si="2"/>
        <v>206.89655172413794</v>
      </c>
      <c r="J50" s="5">
        <f t="shared" si="3"/>
        <v>39.919354838709673</v>
      </c>
    </row>
    <row r="51" spans="1:11" x14ac:dyDescent="0.25">
      <c r="A51" s="6" t="s">
        <v>44</v>
      </c>
      <c r="B51" s="7">
        <v>4074</v>
      </c>
      <c r="C51" s="7">
        <v>99</v>
      </c>
      <c r="D51" s="7">
        <v>4173</v>
      </c>
      <c r="E51" s="7">
        <v>4151</v>
      </c>
      <c r="F51" s="7">
        <v>70</v>
      </c>
      <c r="G51" s="7">
        <f t="shared" si="0"/>
        <v>4221</v>
      </c>
      <c r="H51" s="8">
        <f t="shared" si="1"/>
        <v>1.8900343642611683</v>
      </c>
      <c r="I51" s="8">
        <f>+IFERROR(((F51-C51)/C51)*100,0)</f>
        <v>-29.292929292929294</v>
      </c>
      <c r="J51" s="9">
        <f t="shared" si="3"/>
        <v>1.1502516175413373</v>
      </c>
    </row>
    <row r="52" spans="1:11" x14ac:dyDescent="0.25">
      <c r="A52" s="10" t="s">
        <v>45</v>
      </c>
      <c r="B52" s="3">
        <v>6162</v>
      </c>
      <c r="C52" s="3">
        <v>175</v>
      </c>
      <c r="D52" s="3">
        <v>6337</v>
      </c>
      <c r="E52" s="3">
        <v>5880</v>
      </c>
      <c r="F52" s="3">
        <v>148</v>
      </c>
      <c r="G52" s="3">
        <f t="shared" si="0"/>
        <v>6028</v>
      </c>
      <c r="H52" s="4">
        <f t="shared" si="1"/>
        <v>-4.5764362220058423</v>
      </c>
      <c r="I52" s="4">
        <f t="shared" si="2"/>
        <v>-15.428571428571427</v>
      </c>
      <c r="J52" s="5">
        <f t="shared" si="3"/>
        <v>-4.8761243490610697</v>
      </c>
    </row>
    <row r="53" spans="1:11" x14ac:dyDescent="0.25">
      <c r="A53" s="6" t="s">
        <v>46</v>
      </c>
      <c r="B53" s="7">
        <v>2449</v>
      </c>
      <c r="C53" s="7">
        <v>14</v>
      </c>
      <c r="D53" s="7">
        <v>2463</v>
      </c>
      <c r="E53" s="7">
        <v>3032</v>
      </c>
      <c r="F53" s="7">
        <v>0</v>
      </c>
      <c r="G53" s="7">
        <f t="shared" si="0"/>
        <v>3032</v>
      </c>
      <c r="H53" s="8">
        <f t="shared" si="1"/>
        <v>23.805634953042055</v>
      </c>
      <c r="I53" s="8">
        <f t="shared" si="2"/>
        <v>-100</v>
      </c>
      <c r="J53" s="9">
        <f t="shared" si="3"/>
        <v>23.101908241981324</v>
      </c>
    </row>
    <row r="54" spans="1:11" x14ac:dyDescent="0.25">
      <c r="A54" s="10" t="s">
        <v>47</v>
      </c>
      <c r="B54" s="3">
        <v>35325</v>
      </c>
      <c r="C54" s="3">
        <v>581</v>
      </c>
      <c r="D54" s="3">
        <v>35906</v>
      </c>
      <c r="E54" s="3">
        <v>22611</v>
      </c>
      <c r="F54" s="3">
        <v>497</v>
      </c>
      <c r="G54" s="3">
        <f t="shared" si="0"/>
        <v>23108</v>
      </c>
      <c r="H54" s="4">
        <f t="shared" si="1"/>
        <v>-35.991507430997878</v>
      </c>
      <c r="I54" s="4">
        <f t="shared" si="2"/>
        <v>-14.457831325301203</v>
      </c>
      <c r="J54" s="5">
        <f t="shared" si="3"/>
        <v>-35.643068010917396</v>
      </c>
    </row>
    <row r="55" spans="1:11" x14ac:dyDescent="0.25">
      <c r="A55" s="6" t="s">
        <v>48</v>
      </c>
      <c r="B55" s="7">
        <v>442</v>
      </c>
      <c r="C55" s="7">
        <v>0</v>
      </c>
      <c r="D55" s="7">
        <v>442</v>
      </c>
      <c r="E55" s="7">
        <v>278</v>
      </c>
      <c r="F55" s="7">
        <v>0</v>
      </c>
      <c r="G55" s="7">
        <f t="shared" si="0"/>
        <v>278</v>
      </c>
      <c r="H55" s="8">
        <f t="shared" si="1"/>
        <v>-37.104072398190048</v>
      </c>
      <c r="I55" s="8">
        <f t="shared" si="2"/>
        <v>0</v>
      </c>
      <c r="J55" s="9">
        <f t="shared" si="3"/>
        <v>-37.104072398190048</v>
      </c>
    </row>
    <row r="56" spans="1:11" x14ac:dyDescent="0.25">
      <c r="A56" s="10" t="s">
        <v>49</v>
      </c>
      <c r="B56" s="3">
        <v>1229</v>
      </c>
      <c r="C56" s="3">
        <v>8</v>
      </c>
      <c r="D56" s="3">
        <v>1237</v>
      </c>
      <c r="E56" s="3">
        <v>1649</v>
      </c>
      <c r="F56" s="3">
        <v>14</v>
      </c>
      <c r="G56" s="3">
        <f t="shared" si="0"/>
        <v>1663</v>
      </c>
      <c r="H56" s="4">
        <f t="shared" si="1"/>
        <v>34.174125305126118</v>
      </c>
      <c r="I56" s="4">
        <f t="shared" si="2"/>
        <v>75</v>
      </c>
      <c r="J56" s="5">
        <f t="shared" si="3"/>
        <v>34.438156831042846</v>
      </c>
    </row>
    <row r="57" spans="1:11" x14ac:dyDescent="0.25">
      <c r="A57" s="6" t="s">
        <v>50</v>
      </c>
      <c r="B57" s="7">
        <v>13776</v>
      </c>
      <c r="C57" s="7">
        <v>117</v>
      </c>
      <c r="D57" s="7">
        <v>13893</v>
      </c>
      <c r="E57" s="7">
        <v>14317</v>
      </c>
      <c r="F57" s="7">
        <v>81</v>
      </c>
      <c r="G57" s="7">
        <f t="shared" si="0"/>
        <v>14398</v>
      </c>
      <c r="H57" s="8">
        <f t="shared" si="1"/>
        <v>3.9271196283391401</v>
      </c>
      <c r="I57" s="8">
        <f t="shared" si="2"/>
        <v>-30.76923076923077</v>
      </c>
      <c r="J57" s="9">
        <f t="shared" si="3"/>
        <v>3.634924062477507</v>
      </c>
    </row>
    <row r="58" spans="1:11" x14ac:dyDescent="0.25">
      <c r="A58" s="10" t="s">
        <v>59</v>
      </c>
      <c r="B58" s="3">
        <v>791</v>
      </c>
      <c r="C58" s="3">
        <v>203</v>
      </c>
      <c r="D58" s="3">
        <v>994</v>
      </c>
      <c r="E58" s="3">
        <v>724</v>
      </c>
      <c r="F58" s="3">
        <v>241</v>
      </c>
      <c r="G58" s="3">
        <f t="shared" si="0"/>
        <v>965</v>
      </c>
      <c r="H58" s="4">
        <f t="shared" si="1"/>
        <v>-8.470290771175728</v>
      </c>
      <c r="I58" s="4">
        <f t="shared" si="2"/>
        <v>18.7192118226601</v>
      </c>
      <c r="J58" s="5">
        <f t="shared" si="3"/>
        <v>-2.9175050301810868</v>
      </c>
    </row>
    <row r="59" spans="1:11" x14ac:dyDescent="0.25">
      <c r="A59" s="6" t="s">
        <v>60</v>
      </c>
      <c r="B59" s="7">
        <v>253</v>
      </c>
      <c r="C59" s="7">
        <v>243</v>
      </c>
      <c r="D59" s="7">
        <v>496</v>
      </c>
      <c r="E59" s="7">
        <v>193</v>
      </c>
      <c r="F59" s="7">
        <v>237</v>
      </c>
      <c r="G59" s="7">
        <f t="shared" si="0"/>
        <v>430</v>
      </c>
      <c r="H59" s="8">
        <f t="shared" si="1"/>
        <v>-23.715415019762844</v>
      </c>
      <c r="I59" s="8">
        <f t="shared" si="2"/>
        <v>-2.4691358024691357</v>
      </c>
      <c r="J59" s="9">
        <f t="shared" si="3"/>
        <v>-13.306451612903224</v>
      </c>
    </row>
    <row r="60" spans="1:11" x14ac:dyDescent="0.25">
      <c r="A60" s="11" t="s">
        <v>51</v>
      </c>
      <c r="B60" s="12">
        <f>B61-SUM(B6+B10+B20+B32+B58+B59)</f>
        <v>740181</v>
      </c>
      <c r="C60" s="12">
        <f t="shared" ref="C60:D60" si="4">C61-SUM(C6+C10+C20+C32+C58+C59)</f>
        <v>506593</v>
      </c>
      <c r="D60" s="12">
        <f t="shared" si="4"/>
        <v>1246774</v>
      </c>
      <c r="E60" s="12">
        <f>E61-SUM(E6+E10+E20+E32+E58+E59+E5)</f>
        <v>716643</v>
      </c>
      <c r="F60" s="12">
        <f t="shared" ref="F60:G60" si="5">F61-SUM(F6+F10+F20+F32+F58+F59+F5)</f>
        <v>557510</v>
      </c>
      <c r="G60" s="12">
        <f t="shared" si="5"/>
        <v>1274153</v>
      </c>
      <c r="H60" s="13">
        <f>+IFERROR(((E60-B60)/B60)*100,0)</f>
        <v>-3.1800329919303523</v>
      </c>
      <c r="I60" s="13">
        <f t="shared" si="2"/>
        <v>10.050869238224768</v>
      </c>
      <c r="J60" s="35">
        <f t="shared" si="3"/>
        <v>2.1959874042929992</v>
      </c>
      <c r="K60" s="37"/>
    </row>
    <row r="61" spans="1:11" x14ac:dyDescent="0.25">
      <c r="A61" s="14" t="s">
        <v>52</v>
      </c>
      <c r="B61" s="15">
        <f>SUM(B4:B59)</f>
        <v>909332</v>
      </c>
      <c r="C61" s="15">
        <f t="shared" ref="C61:G61" si="6">SUM(C4:C59)</f>
        <v>591125</v>
      </c>
      <c r="D61" s="15">
        <f t="shared" si="6"/>
        <v>1500457</v>
      </c>
      <c r="E61" s="15">
        <f t="shared" si="6"/>
        <v>893223</v>
      </c>
      <c r="F61" s="15">
        <f t="shared" si="6"/>
        <v>649553</v>
      </c>
      <c r="G61" s="15">
        <f t="shared" si="6"/>
        <v>1542776</v>
      </c>
      <c r="H61" s="16">
        <f>+IFERROR(((E61-B61)/B61)*100,0)</f>
        <v>-1.7715201928448574</v>
      </c>
      <c r="I61" s="16">
        <f t="shared" si="2"/>
        <v>9.8842038485937831</v>
      </c>
      <c r="J61" s="17">
        <f t="shared" si="3"/>
        <v>2.8204073825507829</v>
      </c>
    </row>
    <row r="62" spans="1:11" ht="15.75" thickBot="1" x14ac:dyDescent="0.3">
      <c r="A62" s="18" t="s">
        <v>53</v>
      </c>
      <c r="B62" s="19"/>
      <c r="C62" s="19"/>
      <c r="D62" s="19">
        <v>413560</v>
      </c>
      <c r="E62" s="19"/>
      <c r="F62" s="19"/>
      <c r="G62" s="19">
        <v>474987</v>
      </c>
      <c r="H62" s="58">
        <f>+IFERROR(((G62-D62)/D62)*100,0)</f>
        <v>14.853225650449753</v>
      </c>
      <c r="I62" s="58"/>
      <c r="J62" s="59"/>
    </row>
    <row r="63" spans="1:11" x14ac:dyDescent="0.25">
      <c r="A63" s="14" t="s">
        <v>54</v>
      </c>
      <c r="B63" s="34"/>
      <c r="C63" s="34"/>
      <c r="D63" s="34">
        <f>+D61+D62</f>
        <v>1914017</v>
      </c>
      <c r="E63" s="34"/>
      <c r="F63" s="34"/>
      <c r="G63" s="34">
        <f>+G61+G62</f>
        <v>2017763</v>
      </c>
      <c r="H63" s="60">
        <f>+IFERROR(((G63-D63)/D63)*100,0)</f>
        <v>5.4203280326141297</v>
      </c>
      <c r="I63" s="60"/>
      <c r="J63" s="61"/>
    </row>
    <row r="64" spans="1:11" x14ac:dyDescent="0.25">
      <c r="A64" s="43"/>
      <c r="B64" s="44"/>
      <c r="C64" s="44"/>
      <c r="D64" s="44"/>
      <c r="E64" s="44"/>
      <c r="F64" s="44"/>
      <c r="G64" s="44"/>
      <c r="H64" s="44"/>
      <c r="I64" s="44"/>
      <c r="J64" s="45"/>
    </row>
    <row r="65" spans="1:10" ht="15.75" thickBot="1" x14ac:dyDescent="0.3">
      <c r="A65" s="46"/>
      <c r="B65" s="47"/>
      <c r="C65" s="47"/>
      <c r="D65" s="47"/>
      <c r="E65" s="47"/>
      <c r="F65" s="47"/>
      <c r="G65" s="47"/>
      <c r="H65" s="47"/>
      <c r="I65" s="47"/>
      <c r="J65" s="48"/>
    </row>
    <row r="66" spans="1:10" ht="48.75" customHeight="1" x14ac:dyDescent="0.25">
      <c r="A66" s="49" t="s">
        <v>73</v>
      </c>
      <c r="B66" s="49"/>
      <c r="C66" s="49"/>
      <c r="D66" s="49"/>
      <c r="E66" s="49"/>
      <c r="F66" s="49"/>
      <c r="G66" s="49"/>
      <c r="H66" s="49"/>
      <c r="I66" s="49"/>
      <c r="J66" s="49"/>
    </row>
  </sheetData>
  <mergeCells count="10">
    <mergeCell ref="A64:J64"/>
    <mergeCell ref="A65:J65"/>
    <mergeCell ref="A66:J66"/>
    <mergeCell ref="A1:J1"/>
    <mergeCell ref="A2:A3"/>
    <mergeCell ref="B2:D2"/>
    <mergeCell ref="E2:G2"/>
    <mergeCell ref="H2:J2"/>
    <mergeCell ref="H62:J62"/>
    <mergeCell ref="H63:J63"/>
  </mergeCells>
  <conditionalFormatting sqref="H4:J5">
    <cfRule type="cellIs" dxfId="23" priority="5" operator="equal">
      <formula>0</formula>
    </cfRule>
  </conditionalFormatting>
  <conditionalFormatting sqref="B4:G5">
    <cfRule type="cellIs" dxfId="22" priority="6" operator="equal">
      <formula>0</formula>
    </cfRule>
  </conditionalFormatting>
  <conditionalFormatting sqref="B6:G7">
    <cfRule type="cellIs" dxfId="21" priority="4" operator="equal">
      <formula>0</formula>
    </cfRule>
  </conditionalFormatting>
  <conditionalFormatting sqref="H6:J7">
    <cfRule type="cellIs" dxfId="20" priority="3" operator="equal">
      <formula>0</formula>
    </cfRule>
  </conditionalFormatting>
  <conditionalFormatting sqref="B8:G59">
    <cfRule type="cellIs" dxfId="19" priority="2" operator="equal">
      <formula>0</formula>
    </cfRule>
  </conditionalFormatting>
  <conditionalFormatting sqref="H8:J59">
    <cfRule type="cellIs" dxfId="1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topLeftCell="A31" zoomScale="90" zoomScaleNormal="90" workbookViewId="0">
      <selection activeCell="J43" sqref="J43"/>
    </sheetView>
  </sheetViews>
  <sheetFormatPr defaultRowHeight="15" x14ac:dyDescent="0.25"/>
  <cols>
    <col min="1" max="1" width="41.140625" bestFit="1" customWidth="1"/>
    <col min="2" max="10" width="14.28515625" customWidth="1"/>
  </cols>
  <sheetData>
    <row r="1" spans="1:10" ht="25.5" customHeight="1" x14ac:dyDescent="0.25">
      <c r="A1" s="50" t="s">
        <v>61</v>
      </c>
      <c r="B1" s="51"/>
      <c r="C1" s="51"/>
      <c r="D1" s="51"/>
      <c r="E1" s="51"/>
      <c r="F1" s="51"/>
      <c r="G1" s="51"/>
      <c r="H1" s="51"/>
      <c r="I1" s="51"/>
      <c r="J1" s="52"/>
    </row>
    <row r="2" spans="1:10" ht="35.25" customHeight="1" x14ac:dyDescent="0.25">
      <c r="A2" s="53" t="s">
        <v>1</v>
      </c>
      <c r="B2" s="55" t="s">
        <v>74</v>
      </c>
      <c r="C2" s="55"/>
      <c r="D2" s="55"/>
      <c r="E2" s="55" t="s">
        <v>75</v>
      </c>
      <c r="F2" s="55"/>
      <c r="G2" s="55"/>
      <c r="H2" s="56" t="s">
        <v>70</v>
      </c>
      <c r="I2" s="56"/>
      <c r="J2" s="57"/>
    </row>
    <row r="3" spans="1:10" x14ac:dyDescent="0.25">
      <c r="A3" s="54"/>
      <c r="B3" s="1" t="s">
        <v>2</v>
      </c>
      <c r="C3" s="1" t="s">
        <v>3</v>
      </c>
      <c r="D3" s="1" t="s">
        <v>4</v>
      </c>
      <c r="E3" s="1" t="s">
        <v>2</v>
      </c>
      <c r="F3" s="1" t="s">
        <v>3</v>
      </c>
      <c r="G3" s="1" t="s">
        <v>4</v>
      </c>
      <c r="H3" s="1" t="s">
        <v>2</v>
      </c>
      <c r="I3" s="1" t="s">
        <v>3</v>
      </c>
      <c r="J3" s="2" t="s">
        <v>4</v>
      </c>
    </row>
    <row r="4" spans="1:10" x14ac:dyDescent="0.25">
      <c r="A4" s="10" t="s">
        <v>5</v>
      </c>
      <c r="B4" s="3">
        <v>19629425</v>
      </c>
      <c r="C4" s="3">
        <v>44476589</v>
      </c>
      <c r="D4" s="3">
        <f>SUM(B4:C4)</f>
        <v>64106014</v>
      </c>
      <c r="E4" s="3">
        <v>19170141</v>
      </c>
      <c r="F4" s="3">
        <v>48811305</v>
      </c>
      <c r="G4" s="3">
        <f>SUM(E4:F4)</f>
        <v>67981446</v>
      </c>
      <c r="H4" s="4">
        <f>+IFERROR(((E4-B4)/B4)*100,0)</f>
        <v>-2.3397730702758741</v>
      </c>
      <c r="I4" s="4">
        <f t="shared" ref="I4:J4" si="0">+IFERROR(((F4-C4)/C4)*100,0)</f>
        <v>9.7460621361948405</v>
      </c>
      <c r="J4" s="5">
        <f t="shared" si="0"/>
        <v>6.0453485690125737</v>
      </c>
    </row>
    <row r="5" spans="1:10" x14ac:dyDescent="0.25">
      <c r="A5" s="6" t="s">
        <v>72</v>
      </c>
      <c r="B5" s="7">
        <v>0</v>
      </c>
      <c r="C5" s="7">
        <v>0</v>
      </c>
      <c r="D5" s="7">
        <f>+B5+C5</f>
        <v>0</v>
      </c>
      <c r="E5" s="7">
        <v>65124</v>
      </c>
      <c r="F5" s="7">
        <v>30206</v>
      </c>
      <c r="G5" s="7">
        <f>+E5+F5</f>
        <v>95330</v>
      </c>
      <c r="H5" s="8"/>
      <c r="I5" s="8"/>
      <c r="J5" s="9"/>
    </row>
    <row r="6" spans="1:10" x14ac:dyDescent="0.25">
      <c r="A6" s="10" t="s">
        <v>55</v>
      </c>
      <c r="B6" s="3">
        <v>21075833</v>
      </c>
      <c r="C6" s="3">
        <v>10310205</v>
      </c>
      <c r="D6" s="3">
        <f t="shared" ref="D6:D59" si="1">SUM(B6:C6)</f>
        <v>31386038</v>
      </c>
      <c r="E6" s="3">
        <v>22468820</v>
      </c>
      <c r="F6" s="3">
        <v>11667696</v>
      </c>
      <c r="G6" s="3">
        <f t="shared" ref="G6:G59" si="2">SUM(E6:F6)</f>
        <v>34136516</v>
      </c>
      <c r="H6" s="4">
        <f t="shared" ref="H6:H59" si="3">+IFERROR(((E6-B6)/B6)*100,0)</f>
        <v>6.6094042403923012</v>
      </c>
      <c r="I6" s="4">
        <f t="shared" ref="I6:I59" si="4">+IFERROR(((F6-C6)/C6)*100,0)</f>
        <v>13.166479231014319</v>
      </c>
      <c r="J6" s="5">
        <f t="shared" ref="J6:J59" si="5">+IFERROR(((G6-D6)/D6)*100,0)</f>
        <v>8.7633807108753263</v>
      </c>
    </row>
    <row r="7" spans="1:10" x14ac:dyDescent="0.25">
      <c r="A7" s="6" t="s">
        <v>6</v>
      </c>
      <c r="B7" s="7">
        <v>13828365</v>
      </c>
      <c r="C7" s="7">
        <v>1988793</v>
      </c>
      <c r="D7" s="7">
        <f t="shared" si="1"/>
        <v>15817158</v>
      </c>
      <c r="E7" s="7">
        <v>14483453</v>
      </c>
      <c r="F7" s="7">
        <v>2249198</v>
      </c>
      <c r="G7" s="7">
        <f t="shared" si="2"/>
        <v>16732651</v>
      </c>
      <c r="H7" s="8">
        <f t="shared" si="3"/>
        <v>4.7372773281584628</v>
      </c>
      <c r="I7" s="8">
        <f t="shared" si="4"/>
        <v>13.093620100231648</v>
      </c>
      <c r="J7" s="9">
        <f t="shared" si="5"/>
        <v>5.7879740469179106</v>
      </c>
    </row>
    <row r="8" spans="1:10" x14ac:dyDescent="0.25">
      <c r="A8" s="10" t="s">
        <v>7</v>
      </c>
      <c r="B8" s="3">
        <v>10474760</v>
      </c>
      <c r="C8" s="3">
        <v>2349550</v>
      </c>
      <c r="D8" s="3">
        <f t="shared" si="1"/>
        <v>12824310</v>
      </c>
      <c r="E8" s="3">
        <v>10688828</v>
      </c>
      <c r="F8" s="3">
        <v>2736719</v>
      </c>
      <c r="G8" s="3">
        <f t="shared" si="2"/>
        <v>13425547</v>
      </c>
      <c r="H8" s="4">
        <f t="shared" si="3"/>
        <v>2.0436554154940065</v>
      </c>
      <c r="I8" s="4">
        <f t="shared" si="4"/>
        <v>16.478432040177907</v>
      </c>
      <c r="J8" s="5">
        <f t="shared" si="5"/>
        <v>4.6882600311439759</v>
      </c>
    </row>
    <row r="9" spans="1:10" x14ac:dyDescent="0.25">
      <c r="A9" s="6" t="s">
        <v>8</v>
      </c>
      <c r="B9" s="7">
        <v>7423766</v>
      </c>
      <c r="C9" s="7">
        <v>18448685</v>
      </c>
      <c r="D9" s="7">
        <f t="shared" si="1"/>
        <v>25872451</v>
      </c>
      <c r="E9" s="7">
        <v>7563107</v>
      </c>
      <c r="F9" s="7">
        <v>24003110</v>
      </c>
      <c r="G9" s="7">
        <f t="shared" si="2"/>
        <v>31566217</v>
      </c>
      <c r="H9" s="8">
        <f t="shared" si="3"/>
        <v>1.8769584062859741</v>
      </c>
      <c r="I9" s="8">
        <f t="shared" si="4"/>
        <v>30.107430421192621</v>
      </c>
      <c r="J9" s="9">
        <f t="shared" si="5"/>
        <v>22.007060714889363</v>
      </c>
    </row>
    <row r="10" spans="1:10" x14ac:dyDescent="0.25">
      <c r="A10" s="10" t="s">
        <v>56</v>
      </c>
      <c r="B10" s="3">
        <v>478837</v>
      </c>
      <c r="C10" s="3">
        <v>342341</v>
      </c>
      <c r="D10" s="3">
        <f t="shared" si="1"/>
        <v>821178</v>
      </c>
      <c r="E10" s="3">
        <v>584439</v>
      </c>
      <c r="F10" s="3">
        <v>631188</v>
      </c>
      <c r="G10" s="3">
        <f t="shared" si="2"/>
        <v>1215627</v>
      </c>
      <c r="H10" s="4">
        <f t="shared" si="3"/>
        <v>22.053851310571236</v>
      </c>
      <c r="I10" s="4">
        <f t="shared" si="4"/>
        <v>84.374059782497568</v>
      </c>
      <c r="J10" s="5">
        <f t="shared" si="5"/>
        <v>48.034530881246212</v>
      </c>
    </row>
    <row r="11" spans="1:10" x14ac:dyDescent="0.25">
      <c r="A11" s="6" t="s">
        <v>9</v>
      </c>
      <c r="B11" s="7">
        <v>1461033</v>
      </c>
      <c r="C11" s="7">
        <v>2257735</v>
      </c>
      <c r="D11" s="7">
        <f t="shared" si="1"/>
        <v>3718768</v>
      </c>
      <c r="E11" s="7">
        <v>1587234</v>
      </c>
      <c r="F11" s="7">
        <v>2972012</v>
      </c>
      <c r="G11" s="7">
        <f t="shared" si="2"/>
        <v>4559246</v>
      </c>
      <c r="H11" s="8">
        <f t="shared" si="3"/>
        <v>8.6377925755270404</v>
      </c>
      <c r="I11" s="8">
        <f t="shared" si="4"/>
        <v>31.636883868124471</v>
      </c>
      <c r="J11" s="9">
        <f t="shared" si="5"/>
        <v>22.600979679291637</v>
      </c>
    </row>
    <row r="12" spans="1:10" x14ac:dyDescent="0.25">
      <c r="A12" s="10" t="s">
        <v>10</v>
      </c>
      <c r="B12" s="3">
        <v>2576262</v>
      </c>
      <c r="C12" s="3">
        <v>925268</v>
      </c>
      <c r="D12" s="3">
        <f t="shared" si="1"/>
        <v>3501530</v>
      </c>
      <c r="E12" s="3">
        <v>2672257</v>
      </c>
      <c r="F12" s="3">
        <v>1513704</v>
      </c>
      <c r="G12" s="3">
        <f t="shared" si="2"/>
        <v>4185961</v>
      </c>
      <c r="H12" s="4">
        <f t="shared" si="3"/>
        <v>3.7261349971392659</v>
      </c>
      <c r="I12" s="4">
        <f t="shared" si="4"/>
        <v>63.596276970564205</v>
      </c>
      <c r="J12" s="5">
        <f t="shared" si="5"/>
        <v>19.546626760301926</v>
      </c>
    </row>
    <row r="13" spans="1:10" x14ac:dyDescent="0.25">
      <c r="A13" s="6" t="s">
        <v>11</v>
      </c>
      <c r="B13" s="7">
        <v>4960627</v>
      </c>
      <c r="C13" s="7">
        <v>649549</v>
      </c>
      <c r="D13" s="7">
        <f t="shared" si="1"/>
        <v>5610176</v>
      </c>
      <c r="E13" s="7">
        <v>4927862</v>
      </c>
      <c r="F13" s="7">
        <v>699134</v>
      </c>
      <c r="G13" s="7">
        <f t="shared" si="2"/>
        <v>5626996</v>
      </c>
      <c r="H13" s="39">
        <f t="shared" si="3"/>
        <v>-0.66050118261260127</v>
      </c>
      <c r="I13" s="8">
        <f t="shared" si="4"/>
        <v>7.6337581922226034</v>
      </c>
      <c r="J13" s="42">
        <f t="shared" si="5"/>
        <v>0.29981234100320564</v>
      </c>
    </row>
    <row r="14" spans="1:10" x14ac:dyDescent="0.25">
      <c r="A14" s="10" t="s">
        <v>12</v>
      </c>
      <c r="B14" s="3">
        <v>3944881</v>
      </c>
      <c r="C14" s="3">
        <v>204048</v>
      </c>
      <c r="D14" s="3">
        <f t="shared" si="1"/>
        <v>4148929</v>
      </c>
      <c r="E14" s="3">
        <v>3755574</v>
      </c>
      <c r="F14" s="3">
        <v>268766</v>
      </c>
      <c r="G14" s="3">
        <f t="shared" si="2"/>
        <v>4024340</v>
      </c>
      <c r="H14" s="4">
        <f t="shared" si="3"/>
        <v>-4.7988012819651598</v>
      </c>
      <c r="I14" s="4">
        <f t="shared" si="4"/>
        <v>31.717046969340544</v>
      </c>
      <c r="J14" s="5">
        <f t="shared" si="5"/>
        <v>-3.0029195486353228</v>
      </c>
    </row>
    <row r="15" spans="1:10" x14ac:dyDescent="0.25">
      <c r="A15" s="6" t="s">
        <v>13</v>
      </c>
      <c r="B15" s="7">
        <v>1339461</v>
      </c>
      <c r="C15" s="7">
        <v>10172</v>
      </c>
      <c r="D15" s="7">
        <f t="shared" si="1"/>
        <v>1349633</v>
      </c>
      <c r="E15" s="7">
        <v>1356017</v>
      </c>
      <c r="F15" s="7">
        <v>9433</v>
      </c>
      <c r="G15" s="7">
        <f t="shared" si="2"/>
        <v>1365450</v>
      </c>
      <c r="H15" s="8">
        <f t="shared" si="3"/>
        <v>1.2360195630929156</v>
      </c>
      <c r="I15" s="8">
        <f t="shared" si="4"/>
        <v>-7.265041289815179</v>
      </c>
      <c r="J15" s="9">
        <f t="shared" si="5"/>
        <v>1.1719482259251219</v>
      </c>
    </row>
    <row r="16" spans="1:10" x14ac:dyDescent="0.25">
      <c r="A16" s="10" t="s">
        <v>14</v>
      </c>
      <c r="B16" s="3">
        <v>2376737</v>
      </c>
      <c r="C16" s="3">
        <v>252832</v>
      </c>
      <c r="D16" s="3">
        <f t="shared" si="1"/>
        <v>2629569</v>
      </c>
      <c r="E16" s="3">
        <v>2362415</v>
      </c>
      <c r="F16" s="3">
        <v>292921</v>
      </c>
      <c r="G16" s="3">
        <f t="shared" si="2"/>
        <v>2655336</v>
      </c>
      <c r="H16" s="4">
        <f t="shared" si="3"/>
        <v>-0.60259086301934117</v>
      </c>
      <c r="I16" s="4">
        <f t="shared" si="4"/>
        <v>15.855983419820276</v>
      </c>
      <c r="J16" s="5">
        <f t="shared" si="5"/>
        <v>0.97989442376298175</v>
      </c>
    </row>
    <row r="17" spans="1:10" x14ac:dyDescent="0.25">
      <c r="A17" s="6" t="s">
        <v>15</v>
      </c>
      <c r="B17" s="7">
        <v>257741</v>
      </c>
      <c r="C17" s="7">
        <v>2039</v>
      </c>
      <c r="D17" s="7">
        <f t="shared" si="1"/>
        <v>259780</v>
      </c>
      <c r="E17" s="7">
        <v>277058</v>
      </c>
      <c r="F17" s="7">
        <v>3113</v>
      </c>
      <c r="G17" s="7">
        <f t="shared" si="2"/>
        <v>280171</v>
      </c>
      <c r="H17" s="8">
        <f t="shared" si="3"/>
        <v>7.4947330847633857</v>
      </c>
      <c r="I17" s="8">
        <f t="shared" si="4"/>
        <v>52.672878862187346</v>
      </c>
      <c r="J17" s="9">
        <f t="shared" si="5"/>
        <v>7.8493340518900609</v>
      </c>
    </row>
    <row r="18" spans="1:10" x14ac:dyDescent="0.25">
      <c r="A18" s="10" t="s">
        <v>16</v>
      </c>
      <c r="B18" s="3">
        <v>283273</v>
      </c>
      <c r="C18" s="3">
        <v>347</v>
      </c>
      <c r="D18" s="3">
        <f t="shared" si="1"/>
        <v>283620</v>
      </c>
      <c r="E18" s="3">
        <v>325703</v>
      </c>
      <c r="F18" s="3">
        <v>907</v>
      </c>
      <c r="G18" s="3">
        <f t="shared" si="2"/>
        <v>326610</v>
      </c>
      <c r="H18" s="4">
        <f t="shared" si="3"/>
        <v>14.978483653577998</v>
      </c>
      <c r="I18" s="4">
        <f t="shared" si="4"/>
        <v>161.38328530259366</v>
      </c>
      <c r="J18" s="5">
        <f t="shared" si="5"/>
        <v>15.157605246456527</v>
      </c>
    </row>
    <row r="19" spans="1:10" x14ac:dyDescent="0.25">
      <c r="A19" s="6" t="s">
        <v>17</v>
      </c>
      <c r="B19" s="7">
        <v>211834</v>
      </c>
      <c r="C19" s="7">
        <v>10162</v>
      </c>
      <c r="D19" s="7">
        <f t="shared" si="1"/>
        <v>221996</v>
      </c>
      <c r="E19" s="7">
        <v>174582</v>
      </c>
      <c r="F19" s="7">
        <v>8523</v>
      </c>
      <c r="G19" s="7">
        <f t="shared" si="2"/>
        <v>183105</v>
      </c>
      <c r="H19" s="8">
        <f t="shared" si="3"/>
        <v>-17.585467866348178</v>
      </c>
      <c r="I19" s="8">
        <f t="shared" si="4"/>
        <v>-16.128714819917338</v>
      </c>
      <c r="J19" s="9">
        <f t="shared" si="5"/>
        <v>-17.518784122236436</v>
      </c>
    </row>
    <row r="20" spans="1:10" x14ac:dyDescent="0.25">
      <c r="A20" s="10" t="s">
        <v>57</v>
      </c>
      <c r="B20" s="3">
        <v>0</v>
      </c>
      <c r="C20" s="3">
        <v>0</v>
      </c>
      <c r="D20" s="3"/>
      <c r="E20" s="3">
        <v>0</v>
      </c>
      <c r="F20" s="3">
        <v>0</v>
      </c>
      <c r="G20" s="3"/>
      <c r="H20" s="4">
        <f t="shared" si="3"/>
        <v>0</v>
      </c>
      <c r="I20" s="4">
        <f t="shared" si="4"/>
        <v>0</v>
      </c>
      <c r="J20" s="5">
        <f t="shared" si="5"/>
        <v>0</v>
      </c>
    </row>
    <row r="21" spans="1:10" x14ac:dyDescent="0.25">
      <c r="A21" s="6" t="s">
        <v>18</v>
      </c>
      <c r="B21" s="7">
        <v>426705</v>
      </c>
      <c r="C21" s="7">
        <v>9556</v>
      </c>
      <c r="D21" s="7">
        <f t="shared" si="1"/>
        <v>436261</v>
      </c>
      <c r="E21" s="7">
        <v>506334</v>
      </c>
      <c r="F21" s="7">
        <v>10259</v>
      </c>
      <c r="G21" s="7">
        <f t="shared" si="2"/>
        <v>516593</v>
      </c>
      <c r="H21" s="8">
        <f t="shared" si="3"/>
        <v>18.661370267515029</v>
      </c>
      <c r="I21" s="8">
        <f t="shared" si="4"/>
        <v>7.3566345751360398</v>
      </c>
      <c r="J21" s="9">
        <f t="shared" si="5"/>
        <v>18.413747733581502</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516612</v>
      </c>
      <c r="C23" s="7">
        <v>2724</v>
      </c>
      <c r="D23" s="7">
        <f t="shared" si="1"/>
        <v>519336</v>
      </c>
      <c r="E23" s="7">
        <v>662871</v>
      </c>
      <c r="F23" s="7">
        <v>2595</v>
      </c>
      <c r="G23" s="7">
        <f t="shared" si="2"/>
        <v>665466</v>
      </c>
      <c r="H23" s="8">
        <f t="shared" si="3"/>
        <v>28.311189054841932</v>
      </c>
      <c r="I23" s="8">
        <f t="shared" si="4"/>
        <v>-4.7356828193832596</v>
      </c>
      <c r="J23" s="9">
        <f t="shared" si="5"/>
        <v>28.137852950690885</v>
      </c>
    </row>
    <row r="24" spans="1:10" x14ac:dyDescent="0.25">
      <c r="A24" s="10" t="s">
        <v>21</v>
      </c>
      <c r="B24" s="3">
        <v>167127</v>
      </c>
      <c r="C24" s="3">
        <v>1093</v>
      </c>
      <c r="D24" s="3">
        <f t="shared" si="1"/>
        <v>168220</v>
      </c>
      <c r="E24" s="3">
        <v>225452</v>
      </c>
      <c r="F24" s="3">
        <v>620</v>
      </c>
      <c r="G24" s="3">
        <f t="shared" si="2"/>
        <v>226072</v>
      </c>
      <c r="H24" s="4">
        <f t="shared" si="3"/>
        <v>34.898610039072082</v>
      </c>
      <c r="I24" s="4">
        <f t="shared" si="4"/>
        <v>-43.275388838060387</v>
      </c>
      <c r="J24" s="5">
        <f t="shared" si="5"/>
        <v>34.39067887290453</v>
      </c>
    </row>
    <row r="25" spans="1:10" x14ac:dyDescent="0.25">
      <c r="A25" s="6" t="s">
        <v>22</v>
      </c>
      <c r="B25" s="7">
        <v>226456</v>
      </c>
      <c r="C25" s="7">
        <v>24691</v>
      </c>
      <c r="D25" s="7">
        <f t="shared" si="1"/>
        <v>251147</v>
      </c>
      <c r="E25" s="7">
        <v>225079</v>
      </c>
      <c r="F25" s="7">
        <v>18023</v>
      </c>
      <c r="G25" s="7">
        <f t="shared" si="2"/>
        <v>243102</v>
      </c>
      <c r="H25" s="8">
        <f t="shared" si="3"/>
        <v>-0.60806514289751656</v>
      </c>
      <c r="I25" s="8">
        <f t="shared" si="4"/>
        <v>-27.005791583977967</v>
      </c>
      <c r="J25" s="9">
        <f t="shared" si="5"/>
        <v>-3.2033032447132554</v>
      </c>
    </row>
    <row r="26" spans="1:10" x14ac:dyDescent="0.25">
      <c r="A26" s="10" t="s">
        <v>23</v>
      </c>
      <c r="B26" s="3">
        <v>204789</v>
      </c>
      <c r="C26" s="3">
        <v>13266</v>
      </c>
      <c r="D26" s="3">
        <f t="shared" si="1"/>
        <v>218055</v>
      </c>
      <c r="E26" s="3">
        <v>218227</v>
      </c>
      <c r="F26" s="3">
        <v>10663</v>
      </c>
      <c r="G26" s="3">
        <f t="shared" si="2"/>
        <v>228890</v>
      </c>
      <c r="H26" s="4">
        <f t="shared" si="3"/>
        <v>6.5618758820053813</v>
      </c>
      <c r="I26" s="4">
        <f t="shared" si="4"/>
        <v>-19.621589024574099</v>
      </c>
      <c r="J26" s="5">
        <f t="shared" si="5"/>
        <v>4.9689298571461329</v>
      </c>
    </row>
    <row r="27" spans="1:10" x14ac:dyDescent="0.25">
      <c r="A27" s="6" t="s">
        <v>24</v>
      </c>
      <c r="B27" s="7">
        <v>0</v>
      </c>
      <c r="C27" s="7">
        <v>0</v>
      </c>
      <c r="D27" s="7"/>
      <c r="E27" s="7">
        <v>0</v>
      </c>
      <c r="F27" s="7">
        <v>0</v>
      </c>
      <c r="G27" s="7"/>
      <c r="H27" s="8">
        <f t="shared" si="3"/>
        <v>0</v>
      </c>
      <c r="I27" s="8">
        <f t="shared" si="4"/>
        <v>0</v>
      </c>
      <c r="J27" s="9">
        <f t="shared" si="5"/>
        <v>0</v>
      </c>
    </row>
    <row r="28" spans="1:10" x14ac:dyDescent="0.25">
      <c r="A28" s="10" t="s">
        <v>25</v>
      </c>
      <c r="B28" s="3">
        <v>582499</v>
      </c>
      <c r="C28" s="3">
        <v>98500</v>
      </c>
      <c r="D28" s="3">
        <f t="shared" si="1"/>
        <v>680999</v>
      </c>
      <c r="E28" s="3">
        <v>566541</v>
      </c>
      <c r="F28" s="3">
        <v>88815</v>
      </c>
      <c r="G28" s="3">
        <f t="shared" si="2"/>
        <v>655356</v>
      </c>
      <c r="H28" s="4">
        <f t="shared" si="3"/>
        <v>-2.7395755185845814</v>
      </c>
      <c r="I28" s="4">
        <f t="shared" si="4"/>
        <v>-9.8324873096446712</v>
      </c>
      <c r="J28" s="5">
        <f t="shared" si="5"/>
        <v>-3.7654974530065388</v>
      </c>
    </row>
    <row r="29" spans="1:10" x14ac:dyDescent="0.25">
      <c r="A29" s="6" t="s">
        <v>26</v>
      </c>
      <c r="B29" s="7">
        <v>1979021</v>
      </c>
      <c r="C29" s="7">
        <v>74181</v>
      </c>
      <c r="D29" s="7">
        <f t="shared" si="1"/>
        <v>2053202</v>
      </c>
      <c r="E29" s="7">
        <v>1991569</v>
      </c>
      <c r="F29" s="7">
        <v>52198</v>
      </c>
      <c r="G29" s="7">
        <f t="shared" si="2"/>
        <v>2043767</v>
      </c>
      <c r="H29" s="8">
        <f t="shared" si="3"/>
        <v>0.63405087667083881</v>
      </c>
      <c r="I29" s="8">
        <f t="shared" si="4"/>
        <v>-29.63427292702983</v>
      </c>
      <c r="J29" s="42">
        <f t="shared" si="5"/>
        <v>-0.45952614501641825</v>
      </c>
    </row>
    <row r="30" spans="1:10" x14ac:dyDescent="0.25">
      <c r="A30" s="10" t="s">
        <v>27</v>
      </c>
      <c r="B30" s="3">
        <v>1001374</v>
      </c>
      <c r="C30" s="3">
        <v>29138</v>
      </c>
      <c r="D30" s="3">
        <f t="shared" si="1"/>
        <v>1030512</v>
      </c>
      <c r="E30" s="3">
        <v>984538</v>
      </c>
      <c r="F30" s="3">
        <v>36924</v>
      </c>
      <c r="G30" s="3">
        <f t="shared" si="2"/>
        <v>1021462</v>
      </c>
      <c r="H30" s="4">
        <f t="shared" si="3"/>
        <v>-1.6812899076668657</v>
      </c>
      <c r="I30" s="4">
        <f t="shared" si="4"/>
        <v>26.721120186697782</v>
      </c>
      <c r="J30" s="5">
        <f t="shared" si="5"/>
        <v>-0.87820423245920476</v>
      </c>
    </row>
    <row r="31" spans="1:10" x14ac:dyDescent="0.25">
      <c r="A31" s="6" t="s">
        <v>28</v>
      </c>
      <c r="B31" s="7">
        <v>440322</v>
      </c>
      <c r="C31" s="7">
        <v>1305</v>
      </c>
      <c r="D31" s="7">
        <f t="shared" si="1"/>
        <v>441627</v>
      </c>
      <c r="E31" s="7">
        <v>493854</v>
      </c>
      <c r="F31" s="7">
        <v>372</v>
      </c>
      <c r="G31" s="7">
        <f t="shared" si="2"/>
        <v>494226</v>
      </c>
      <c r="H31" s="8">
        <f t="shared" si="3"/>
        <v>12.157466581274614</v>
      </c>
      <c r="I31" s="8">
        <f t="shared" si="4"/>
        <v>-71.494252873563212</v>
      </c>
      <c r="J31" s="9">
        <f t="shared" si="5"/>
        <v>11.910277224897934</v>
      </c>
    </row>
    <row r="32" spans="1:10" x14ac:dyDescent="0.25">
      <c r="A32" s="10" t="s">
        <v>58</v>
      </c>
      <c r="B32" s="3">
        <v>1808</v>
      </c>
      <c r="C32" s="3">
        <v>78240</v>
      </c>
      <c r="D32" s="3">
        <f t="shared" si="1"/>
        <v>80048</v>
      </c>
      <c r="E32" s="3">
        <v>959</v>
      </c>
      <c r="F32" s="3">
        <v>97892</v>
      </c>
      <c r="G32" s="3">
        <f t="shared" si="2"/>
        <v>98851</v>
      </c>
      <c r="H32" s="4">
        <f t="shared" si="3"/>
        <v>-46.957964601769916</v>
      </c>
      <c r="I32" s="4">
        <f t="shared" si="4"/>
        <v>25.117586912065438</v>
      </c>
      <c r="J32" s="5">
        <f t="shared" si="5"/>
        <v>23.489656206276237</v>
      </c>
    </row>
    <row r="33" spans="1:10" x14ac:dyDescent="0.25">
      <c r="A33" s="6" t="s">
        <v>71</v>
      </c>
      <c r="B33" s="7">
        <v>153700</v>
      </c>
      <c r="C33" s="7">
        <v>0</v>
      </c>
      <c r="D33" s="7">
        <f t="shared" si="1"/>
        <v>153700</v>
      </c>
      <c r="E33" s="7">
        <v>190815</v>
      </c>
      <c r="F33" s="7">
        <v>0</v>
      </c>
      <c r="G33" s="7">
        <f t="shared" si="2"/>
        <v>190815</v>
      </c>
      <c r="H33" s="8">
        <f t="shared" si="3"/>
        <v>24.147690305790501</v>
      </c>
      <c r="I33" s="8">
        <f t="shared" si="4"/>
        <v>0</v>
      </c>
      <c r="J33" s="9">
        <f t="shared" si="5"/>
        <v>24.147690305790501</v>
      </c>
    </row>
    <row r="34" spans="1:10" x14ac:dyDescent="0.25">
      <c r="A34" s="10" t="s">
        <v>29</v>
      </c>
      <c r="B34" s="3">
        <v>1007385</v>
      </c>
      <c r="C34" s="3">
        <v>277172</v>
      </c>
      <c r="D34" s="3">
        <f t="shared" si="1"/>
        <v>1284557</v>
      </c>
      <c r="E34" s="3">
        <v>1064937</v>
      </c>
      <c r="F34" s="3">
        <v>258195</v>
      </c>
      <c r="G34" s="3">
        <f t="shared" si="2"/>
        <v>1323132</v>
      </c>
      <c r="H34" s="4">
        <f t="shared" si="3"/>
        <v>5.7130094253934693</v>
      </c>
      <c r="I34" s="4">
        <f t="shared" si="4"/>
        <v>-6.8466511768865548</v>
      </c>
      <c r="J34" s="5">
        <f t="shared" si="5"/>
        <v>3.0029807941570517</v>
      </c>
    </row>
    <row r="35" spans="1:10" x14ac:dyDescent="0.25">
      <c r="A35" s="6" t="s">
        <v>69</v>
      </c>
      <c r="B35" s="7">
        <v>248005</v>
      </c>
      <c r="C35" s="7">
        <v>0</v>
      </c>
      <c r="D35" s="7">
        <f t="shared" si="1"/>
        <v>248005</v>
      </c>
      <c r="E35" s="7">
        <v>289126</v>
      </c>
      <c r="F35" s="7">
        <v>0</v>
      </c>
      <c r="G35" s="7">
        <f t="shared" si="2"/>
        <v>289126</v>
      </c>
      <c r="H35" s="8">
        <f t="shared" si="3"/>
        <v>16.580714098506078</v>
      </c>
      <c r="I35" s="8">
        <f t="shared" si="4"/>
        <v>0</v>
      </c>
      <c r="J35" s="9">
        <f t="shared" si="5"/>
        <v>16.580714098506078</v>
      </c>
    </row>
    <row r="36" spans="1:10" x14ac:dyDescent="0.25">
      <c r="A36" s="10" t="s">
        <v>30</v>
      </c>
      <c r="B36" s="3">
        <v>85615</v>
      </c>
      <c r="C36" s="3">
        <v>102594</v>
      </c>
      <c r="D36" s="3">
        <f t="shared" si="1"/>
        <v>188209</v>
      </c>
      <c r="E36" s="3">
        <v>89169</v>
      </c>
      <c r="F36" s="3">
        <v>84513</v>
      </c>
      <c r="G36" s="3">
        <f t="shared" si="2"/>
        <v>173682</v>
      </c>
      <c r="H36" s="4">
        <f t="shared" si="3"/>
        <v>4.1511417391812184</v>
      </c>
      <c r="I36" s="4">
        <f t="shared" si="4"/>
        <v>-17.623837651324639</v>
      </c>
      <c r="J36" s="5">
        <f t="shared" si="5"/>
        <v>-7.7185469345249169</v>
      </c>
    </row>
    <row r="37" spans="1:10" x14ac:dyDescent="0.25">
      <c r="A37" s="6" t="s">
        <v>31</v>
      </c>
      <c r="B37" s="7">
        <v>296263</v>
      </c>
      <c r="C37" s="7">
        <v>2699</v>
      </c>
      <c r="D37" s="7">
        <f t="shared" si="1"/>
        <v>298962</v>
      </c>
      <c r="E37" s="7">
        <v>332680</v>
      </c>
      <c r="F37" s="7">
        <v>1298</v>
      </c>
      <c r="G37" s="7">
        <f t="shared" si="2"/>
        <v>333978</v>
      </c>
      <c r="H37" s="8">
        <f t="shared" si="3"/>
        <v>12.292118826853168</v>
      </c>
      <c r="I37" s="8">
        <f t="shared" si="4"/>
        <v>-51.908114116339391</v>
      </c>
      <c r="J37" s="9">
        <f t="shared" si="5"/>
        <v>11.712525337668332</v>
      </c>
    </row>
    <row r="38" spans="1:10" x14ac:dyDescent="0.25">
      <c r="A38" s="10" t="s">
        <v>32</v>
      </c>
      <c r="B38" s="3">
        <v>577051</v>
      </c>
      <c r="C38" s="3">
        <v>0</v>
      </c>
      <c r="D38" s="3">
        <f t="shared" si="1"/>
        <v>577051</v>
      </c>
      <c r="E38" s="3">
        <v>577054</v>
      </c>
      <c r="F38" s="3">
        <v>0</v>
      </c>
      <c r="G38" s="3">
        <f t="shared" si="2"/>
        <v>577054</v>
      </c>
      <c r="H38" s="64">
        <f t="shared" si="3"/>
        <v>5.1988472422714806E-4</v>
      </c>
      <c r="I38" s="64">
        <f t="shared" si="4"/>
        <v>0</v>
      </c>
      <c r="J38" s="65">
        <f t="shared" si="5"/>
        <v>5.1988472422714806E-4</v>
      </c>
    </row>
    <row r="39" spans="1:10" x14ac:dyDescent="0.25">
      <c r="A39" s="6" t="s">
        <v>33</v>
      </c>
      <c r="B39" s="7">
        <v>90254</v>
      </c>
      <c r="C39" s="7">
        <v>2276</v>
      </c>
      <c r="D39" s="7">
        <f t="shared" si="1"/>
        <v>92530</v>
      </c>
      <c r="E39" s="7">
        <v>89507</v>
      </c>
      <c r="F39" s="7">
        <v>1877</v>
      </c>
      <c r="G39" s="7">
        <f t="shared" si="2"/>
        <v>91384</v>
      </c>
      <c r="H39" s="8">
        <f t="shared" si="3"/>
        <v>-0.8276641478494029</v>
      </c>
      <c r="I39" s="8">
        <f t="shared" si="4"/>
        <v>-17.530755711775043</v>
      </c>
      <c r="J39" s="9">
        <f t="shared" si="5"/>
        <v>-1.2385172376526532</v>
      </c>
    </row>
    <row r="40" spans="1:10" x14ac:dyDescent="0.25">
      <c r="A40" s="10" t="s">
        <v>34</v>
      </c>
      <c r="B40" s="3">
        <v>1884103</v>
      </c>
      <c r="C40" s="3">
        <v>263217</v>
      </c>
      <c r="D40" s="3">
        <f t="shared" si="1"/>
        <v>2147320</v>
      </c>
      <c r="E40" s="3">
        <v>1870730</v>
      </c>
      <c r="F40" s="3">
        <v>318242</v>
      </c>
      <c r="G40" s="3">
        <f t="shared" si="2"/>
        <v>2188972</v>
      </c>
      <c r="H40" s="4">
        <f t="shared" si="3"/>
        <v>-0.70978072854828</v>
      </c>
      <c r="I40" s="4">
        <f t="shared" si="4"/>
        <v>20.904804780846224</v>
      </c>
      <c r="J40" s="5">
        <f t="shared" si="5"/>
        <v>1.9397202093772703</v>
      </c>
    </row>
    <row r="41" spans="1:10" x14ac:dyDescent="0.25">
      <c r="A41" s="6" t="s">
        <v>35</v>
      </c>
      <c r="B41" s="7">
        <v>46363</v>
      </c>
      <c r="C41" s="7">
        <v>2879</v>
      </c>
      <c r="D41" s="7">
        <f t="shared" si="1"/>
        <v>49242</v>
      </c>
      <c r="E41" s="7">
        <v>49751</v>
      </c>
      <c r="F41" s="7">
        <v>4615</v>
      </c>
      <c r="G41" s="7">
        <f t="shared" si="2"/>
        <v>54366</v>
      </c>
      <c r="H41" s="8">
        <f t="shared" si="3"/>
        <v>7.3075512801156091</v>
      </c>
      <c r="I41" s="8">
        <f t="shared" si="4"/>
        <v>60.298714831538724</v>
      </c>
      <c r="J41" s="9">
        <f t="shared" si="5"/>
        <v>10.405751188010235</v>
      </c>
    </row>
    <row r="42" spans="1:10" x14ac:dyDescent="0.25">
      <c r="A42" s="10" t="s">
        <v>36</v>
      </c>
      <c r="B42" s="3">
        <v>1140421</v>
      </c>
      <c r="C42" s="3">
        <v>107284</v>
      </c>
      <c r="D42" s="3">
        <f t="shared" si="1"/>
        <v>1247705</v>
      </c>
      <c r="E42" s="3">
        <v>1011467</v>
      </c>
      <c r="F42" s="3">
        <v>115714</v>
      </c>
      <c r="G42" s="3">
        <f t="shared" si="2"/>
        <v>1127181</v>
      </c>
      <c r="H42" s="4">
        <f t="shared" si="3"/>
        <v>-11.30757851705642</v>
      </c>
      <c r="I42" s="4">
        <f t="shared" si="4"/>
        <v>7.8576488572387309</v>
      </c>
      <c r="J42" s="5">
        <f t="shared" si="5"/>
        <v>-9.6596551268128295</v>
      </c>
    </row>
    <row r="43" spans="1:10" x14ac:dyDescent="0.25">
      <c r="A43" s="6" t="s">
        <v>37</v>
      </c>
      <c r="B43" s="7">
        <v>878991</v>
      </c>
      <c r="C43" s="7">
        <v>7421</v>
      </c>
      <c r="D43" s="7">
        <f t="shared" si="1"/>
        <v>886412</v>
      </c>
      <c r="E43" s="7">
        <v>861328</v>
      </c>
      <c r="F43" s="7">
        <v>10808</v>
      </c>
      <c r="G43" s="7">
        <f t="shared" si="2"/>
        <v>872136</v>
      </c>
      <c r="H43" s="8">
        <f t="shared" si="3"/>
        <v>-2.0094631230581426</v>
      </c>
      <c r="I43" s="8">
        <f t="shared" si="4"/>
        <v>45.64074922517181</v>
      </c>
      <c r="J43" s="9">
        <f t="shared" si="5"/>
        <v>-1.6105377634779312</v>
      </c>
    </row>
    <row r="44" spans="1:10" x14ac:dyDescent="0.25">
      <c r="A44" s="10" t="s">
        <v>38</v>
      </c>
      <c r="B44" s="3">
        <v>677418</v>
      </c>
      <c r="C44" s="3">
        <v>3440</v>
      </c>
      <c r="D44" s="3">
        <f t="shared" si="1"/>
        <v>680858</v>
      </c>
      <c r="E44" s="3">
        <v>711498</v>
      </c>
      <c r="F44" s="3">
        <v>3098</v>
      </c>
      <c r="G44" s="3">
        <f t="shared" si="2"/>
        <v>714596</v>
      </c>
      <c r="H44" s="4">
        <f t="shared" si="3"/>
        <v>5.0308672045915523</v>
      </c>
      <c r="I44" s="4">
        <f t="shared" si="4"/>
        <v>-9.9418604651162781</v>
      </c>
      <c r="J44" s="5">
        <f t="shared" si="5"/>
        <v>4.955218268713887</v>
      </c>
    </row>
    <row r="45" spans="1:10" x14ac:dyDescent="0.25">
      <c r="A45" s="6" t="s">
        <v>76</v>
      </c>
      <c r="B45" s="7">
        <v>436610</v>
      </c>
      <c r="C45" s="7">
        <v>1427</v>
      </c>
      <c r="D45" s="7">
        <f t="shared" si="1"/>
        <v>438037</v>
      </c>
      <c r="E45" s="7">
        <v>462000</v>
      </c>
      <c r="F45" s="7">
        <v>1999</v>
      </c>
      <c r="G45" s="7">
        <f t="shared" si="2"/>
        <v>463999</v>
      </c>
      <c r="H45" s="8">
        <f t="shared" si="3"/>
        <v>5.8152584686562374</v>
      </c>
      <c r="I45" s="8">
        <f t="shared" si="4"/>
        <v>40.084092501751925</v>
      </c>
      <c r="J45" s="9">
        <f t="shared" si="5"/>
        <v>5.9268965863614262</v>
      </c>
    </row>
    <row r="46" spans="1:10" x14ac:dyDescent="0.25">
      <c r="A46" s="10" t="s">
        <v>39</v>
      </c>
      <c r="B46" s="3">
        <v>127381</v>
      </c>
      <c r="C46" s="3">
        <v>488</v>
      </c>
      <c r="D46" s="3">
        <f t="shared" si="1"/>
        <v>127869</v>
      </c>
      <c r="E46" s="3">
        <v>378675</v>
      </c>
      <c r="F46" s="3">
        <v>2491</v>
      </c>
      <c r="G46" s="3">
        <f t="shared" si="2"/>
        <v>381166</v>
      </c>
      <c r="H46" s="4">
        <f t="shared" si="3"/>
        <v>197.27745896169759</v>
      </c>
      <c r="I46" s="4">
        <f t="shared" si="4"/>
        <v>410.4508196721311</v>
      </c>
      <c r="J46" s="5">
        <f t="shared" si="5"/>
        <v>198.09101502318779</v>
      </c>
    </row>
    <row r="47" spans="1:10" x14ac:dyDescent="0.25">
      <c r="A47" s="6" t="s">
        <v>40</v>
      </c>
      <c r="B47" s="7">
        <v>1103514</v>
      </c>
      <c r="C47" s="7">
        <v>84272</v>
      </c>
      <c r="D47" s="7">
        <f t="shared" si="1"/>
        <v>1187786</v>
      </c>
      <c r="E47" s="7">
        <v>1066254</v>
      </c>
      <c r="F47" s="7">
        <v>20267</v>
      </c>
      <c r="G47" s="7">
        <f t="shared" si="2"/>
        <v>1086521</v>
      </c>
      <c r="H47" s="8">
        <f t="shared" si="3"/>
        <v>-3.3764863880295128</v>
      </c>
      <c r="I47" s="8">
        <f t="shared" si="4"/>
        <v>-75.950493639643057</v>
      </c>
      <c r="J47" s="9">
        <f t="shared" si="5"/>
        <v>-8.5255256418243697</v>
      </c>
    </row>
    <row r="48" spans="1:10" x14ac:dyDescent="0.25">
      <c r="A48" s="10" t="s">
        <v>41</v>
      </c>
      <c r="B48" s="3">
        <v>1134756</v>
      </c>
      <c r="C48" s="3">
        <v>40769</v>
      </c>
      <c r="D48" s="3">
        <f t="shared" si="1"/>
        <v>1175525</v>
      </c>
      <c r="E48" s="3">
        <v>1593102</v>
      </c>
      <c r="F48" s="3">
        <v>103848</v>
      </c>
      <c r="G48" s="3">
        <f t="shared" si="2"/>
        <v>1696950</v>
      </c>
      <c r="H48" s="4">
        <f t="shared" si="3"/>
        <v>40.391590791324298</v>
      </c>
      <c r="I48" s="4">
        <f t="shared" si="4"/>
        <v>154.72295126198827</v>
      </c>
      <c r="J48" s="5">
        <f t="shared" si="5"/>
        <v>44.356776759320304</v>
      </c>
    </row>
    <row r="49" spans="1:10" x14ac:dyDescent="0.25">
      <c r="A49" s="6" t="s">
        <v>42</v>
      </c>
      <c r="B49" s="7">
        <v>22674</v>
      </c>
      <c r="C49" s="7">
        <v>0</v>
      </c>
      <c r="D49" s="7">
        <f t="shared" si="1"/>
        <v>22674</v>
      </c>
      <c r="E49" s="7">
        <v>0</v>
      </c>
      <c r="F49" s="7">
        <v>0</v>
      </c>
      <c r="G49" s="7">
        <f t="shared" si="2"/>
        <v>0</v>
      </c>
      <c r="H49" s="8">
        <f t="shared" si="3"/>
        <v>-100</v>
      </c>
      <c r="I49" s="8">
        <f t="shared" si="4"/>
        <v>0</v>
      </c>
      <c r="J49" s="9">
        <f t="shared" si="5"/>
        <v>-100</v>
      </c>
    </row>
    <row r="50" spans="1:10" x14ac:dyDescent="0.25">
      <c r="A50" s="10" t="s">
        <v>43</v>
      </c>
      <c r="B50" s="3">
        <v>152558</v>
      </c>
      <c r="C50" s="3">
        <v>512</v>
      </c>
      <c r="D50" s="3">
        <f t="shared" si="1"/>
        <v>153070</v>
      </c>
      <c r="E50" s="3">
        <v>178604</v>
      </c>
      <c r="F50" s="3">
        <v>581</v>
      </c>
      <c r="G50" s="3">
        <f t="shared" si="2"/>
        <v>179185</v>
      </c>
      <c r="H50" s="4">
        <f t="shared" si="3"/>
        <v>17.072850981266143</v>
      </c>
      <c r="I50" s="4">
        <f t="shared" si="4"/>
        <v>13.4765625</v>
      </c>
      <c r="J50" s="5">
        <f t="shared" si="5"/>
        <v>17.06082184621415</v>
      </c>
    </row>
    <row r="51" spans="1:10" x14ac:dyDescent="0.25">
      <c r="A51" s="6" t="s">
        <v>44</v>
      </c>
      <c r="B51" s="7">
        <v>560867</v>
      </c>
      <c r="C51" s="7">
        <v>6822</v>
      </c>
      <c r="D51" s="7">
        <f t="shared" si="1"/>
        <v>567689</v>
      </c>
      <c r="E51" s="7">
        <v>585027</v>
      </c>
      <c r="F51" s="7">
        <v>6870</v>
      </c>
      <c r="G51" s="7">
        <f t="shared" si="2"/>
        <v>591897</v>
      </c>
      <c r="H51" s="8">
        <f t="shared" si="3"/>
        <v>4.3076166007270889</v>
      </c>
      <c r="I51" s="8">
        <f t="shared" si="4"/>
        <v>0.70360598065083557</v>
      </c>
      <c r="J51" s="9">
        <f t="shared" si="5"/>
        <v>4.264306689049814</v>
      </c>
    </row>
    <row r="52" spans="1:10" x14ac:dyDescent="0.25">
      <c r="A52" s="10" t="s">
        <v>45</v>
      </c>
      <c r="B52" s="3">
        <v>821647</v>
      </c>
      <c r="C52" s="3">
        <v>19122</v>
      </c>
      <c r="D52" s="3">
        <f t="shared" si="1"/>
        <v>840769</v>
      </c>
      <c r="E52" s="3">
        <v>834994</v>
      </c>
      <c r="F52" s="3">
        <v>18984</v>
      </c>
      <c r="G52" s="3">
        <f t="shared" si="2"/>
        <v>853978</v>
      </c>
      <c r="H52" s="4">
        <f t="shared" si="3"/>
        <v>1.6244202193886181</v>
      </c>
      <c r="I52" s="4">
        <f t="shared" si="4"/>
        <v>-0.72168183244430495</v>
      </c>
      <c r="J52" s="5">
        <f t="shared" si="5"/>
        <v>1.5710617303920575</v>
      </c>
    </row>
    <row r="53" spans="1:10" x14ac:dyDescent="0.25">
      <c r="A53" s="6" t="s">
        <v>46</v>
      </c>
      <c r="B53" s="7">
        <v>339725</v>
      </c>
      <c r="C53" s="7">
        <v>116</v>
      </c>
      <c r="D53" s="7">
        <f t="shared" si="1"/>
        <v>339841</v>
      </c>
      <c r="E53" s="7">
        <v>421998</v>
      </c>
      <c r="F53" s="7">
        <v>0</v>
      </c>
      <c r="G53" s="7">
        <f t="shared" si="2"/>
        <v>421998</v>
      </c>
      <c r="H53" s="8">
        <f t="shared" si="3"/>
        <v>24.217528883655898</v>
      </c>
      <c r="I53" s="8">
        <f t="shared" si="4"/>
        <v>-100</v>
      </c>
      <c r="J53" s="9">
        <f t="shared" si="5"/>
        <v>24.175128957365356</v>
      </c>
    </row>
    <row r="54" spans="1:10" x14ac:dyDescent="0.25">
      <c r="A54" s="10" t="s">
        <v>47</v>
      </c>
      <c r="B54" s="3">
        <v>103678</v>
      </c>
      <c r="C54" s="3">
        <v>1201</v>
      </c>
      <c r="D54" s="3">
        <f t="shared" si="1"/>
        <v>104879</v>
      </c>
      <c r="E54" s="3">
        <v>102985</v>
      </c>
      <c r="F54" s="3">
        <v>5822</v>
      </c>
      <c r="G54" s="3">
        <f t="shared" si="2"/>
        <v>108807</v>
      </c>
      <c r="H54" s="4">
        <f t="shared" si="3"/>
        <v>-0.66841567159860338</v>
      </c>
      <c r="I54" s="4">
        <f t="shared" si="4"/>
        <v>384.76269775187342</v>
      </c>
      <c r="J54" s="5">
        <f t="shared" si="5"/>
        <v>3.7452683568683911</v>
      </c>
    </row>
    <row r="55" spans="1:10" x14ac:dyDescent="0.25">
      <c r="A55" s="6" t="s">
        <v>48</v>
      </c>
      <c r="B55" s="7">
        <v>13058</v>
      </c>
      <c r="C55" s="7">
        <v>0</v>
      </c>
      <c r="D55" s="7">
        <f t="shared" si="1"/>
        <v>13058</v>
      </c>
      <c r="E55" s="7">
        <v>0</v>
      </c>
      <c r="F55" s="7">
        <v>0</v>
      </c>
      <c r="G55" s="7">
        <f t="shared" si="2"/>
        <v>0</v>
      </c>
      <c r="H55" s="8">
        <f t="shared" si="3"/>
        <v>-100</v>
      </c>
      <c r="I55" s="8">
        <f t="shared" si="4"/>
        <v>0</v>
      </c>
      <c r="J55" s="9">
        <f t="shared" si="5"/>
        <v>-100</v>
      </c>
    </row>
    <row r="56" spans="1:10" x14ac:dyDescent="0.25">
      <c r="A56" s="10" t="s">
        <v>49</v>
      </c>
      <c r="B56" s="3">
        <v>0</v>
      </c>
      <c r="C56" s="3">
        <v>0</v>
      </c>
      <c r="D56" s="3">
        <f t="shared" si="1"/>
        <v>0</v>
      </c>
      <c r="E56" s="3">
        <v>21746</v>
      </c>
      <c r="F56" s="3">
        <v>233</v>
      </c>
      <c r="G56" s="3">
        <f>+E56+F56</f>
        <v>21979</v>
      </c>
      <c r="H56" s="4">
        <f t="shared" si="3"/>
        <v>0</v>
      </c>
      <c r="I56" s="4">
        <f t="shared" si="4"/>
        <v>0</v>
      </c>
      <c r="J56" s="5">
        <f t="shared" si="5"/>
        <v>0</v>
      </c>
    </row>
    <row r="57" spans="1:10" x14ac:dyDescent="0.25">
      <c r="A57" s="6" t="s">
        <v>50</v>
      </c>
      <c r="B57" s="7">
        <v>1657864</v>
      </c>
      <c r="C57" s="7">
        <v>3671</v>
      </c>
      <c r="D57" s="7">
        <f t="shared" si="1"/>
        <v>1661535</v>
      </c>
      <c r="E57" s="7">
        <v>1564849</v>
      </c>
      <c r="F57" s="7">
        <v>3134</v>
      </c>
      <c r="G57" s="7">
        <f t="shared" si="2"/>
        <v>1567983</v>
      </c>
      <c r="H57" s="8">
        <f t="shared" si="3"/>
        <v>-5.6105325889216484</v>
      </c>
      <c r="I57" s="8">
        <f t="shared" si="4"/>
        <v>-14.628166712067555</v>
      </c>
      <c r="J57" s="9">
        <f t="shared" si="5"/>
        <v>-5.6304561745614743</v>
      </c>
    </row>
    <row r="58" spans="1:10" x14ac:dyDescent="0.25">
      <c r="A58" s="10" t="s">
        <v>59</v>
      </c>
      <c r="B58" s="3">
        <v>81941</v>
      </c>
      <c r="C58" s="3">
        <v>21423</v>
      </c>
      <c r="D58" s="3">
        <f t="shared" si="1"/>
        <v>103364</v>
      </c>
      <c r="E58" s="3">
        <v>72283</v>
      </c>
      <c r="F58" s="3">
        <v>27543</v>
      </c>
      <c r="G58" s="3">
        <f t="shared" si="2"/>
        <v>99826</v>
      </c>
      <c r="H58" s="4">
        <f t="shared" si="3"/>
        <v>-11.786529332080399</v>
      </c>
      <c r="I58" s="4">
        <f t="shared" si="4"/>
        <v>28.567427531158103</v>
      </c>
      <c r="J58" s="5">
        <f t="shared" si="5"/>
        <v>-3.4228551526643702</v>
      </c>
    </row>
    <row r="59" spans="1:10" x14ac:dyDescent="0.25">
      <c r="A59" s="6" t="s">
        <v>60</v>
      </c>
      <c r="B59" s="7">
        <v>0</v>
      </c>
      <c r="C59" s="7">
        <v>24139</v>
      </c>
      <c r="D59" s="7">
        <f t="shared" si="1"/>
        <v>24139</v>
      </c>
      <c r="E59" s="7">
        <v>0</v>
      </c>
      <c r="F59" s="7">
        <v>24861</v>
      </c>
      <c r="G59" s="7">
        <f t="shared" si="2"/>
        <v>24861</v>
      </c>
      <c r="H59" s="8">
        <f t="shared" si="3"/>
        <v>0</v>
      </c>
      <c r="I59" s="8">
        <f t="shared" si="4"/>
        <v>2.9910103981109408</v>
      </c>
      <c r="J59" s="9">
        <f t="shared" si="5"/>
        <v>2.9910103981109408</v>
      </c>
    </row>
    <row r="60" spans="1:10" x14ac:dyDescent="0.25">
      <c r="A60" s="11" t="s">
        <v>51</v>
      </c>
      <c r="B60" s="12">
        <f>B61-SUM(B6+B10+B20+B32+B58+B59)</f>
        <v>87872971</v>
      </c>
      <c r="C60" s="12">
        <f t="shared" ref="C60:D60" si="6">C61-SUM(C6+C10+C20+C32+C58+C59)</f>
        <v>72757605</v>
      </c>
      <c r="D60" s="12">
        <f t="shared" si="6"/>
        <v>160630576</v>
      </c>
      <c r="E60" s="12">
        <f>E61-SUM(E6+E10+E20+E32+E58+E59+E5)</f>
        <v>89566992</v>
      </c>
      <c r="F60" s="12">
        <f t="shared" ref="F60:G60" si="7">F61-SUM(F6+F10+F20+F32+F58+F59+F5)</f>
        <v>84751903</v>
      </c>
      <c r="G60" s="12">
        <f t="shared" si="7"/>
        <v>174318895</v>
      </c>
      <c r="H60" s="13">
        <f t="shared" ref="H60:J61" si="8">+IFERROR(((E60-B60)/B60)*100,0)</f>
        <v>1.9278066744778666</v>
      </c>
      <c r="I60" s="13">
        <f t="shared" si="8"/>
        <v>16.485284253103163</v>
      </c>
      <c r="J60" s="13">
        <f t="shared" si="8"/>
        <v>8.5216148387589676</v>
      </c>
    </row>
    <row r="61" spans="1:10" x14ac:dyDescent="0.25">
      <c r="A61" s="14" t="s">
        <v>52</v>
      </c>
      <c r="B61" s="15">
        <f>SUM(B4:B59)</f>
        <v>109511390</v>
      </c>
      <c r="C61" s="15">
        <f t="shared" ref="C61:F61" si="9">SUM(C4:C59)</f>
        <v>83533953</v>
      </c>
      <c r="D61" s="15">
        <f t="shared" si="9"/>
        <v>193045343</v>
      </c>
      <c r="E61" s="15">
        <f t="shared" si="9"/>
        <v>112758617</v>
      </c>
      <c r="F61" s="15">
        <f t="shared" si="9"/>
        <v>97231289</v>
      </c>
      <c r="G61" s="15">
        <f>SUM(G4:G59)</f>
        <v>209989906</v>
      </c>
      <c r="H61" s="16">
        <f t="shared" si="8"/>
        <v>2.9651956750800075</v>
      </c>
      <c r="I61" s="16">
        <f t="shared" si="8"/>
        <v>16.397327683032074</v>
      </c>
      <c r="J61" s="16">
        <f t="shared" si="8"/>
        <v>8.7775041535190006</v>
      </c>
    </row>
    <row r="62" spans="1:10" x14ac:dyDescent="0.25">
      <c r="A62" s="11" t="s">
        <v>62</v>
      </c>
      <c r="B62" s="12"/>
      <c r="C62" s="12"/>
      <c r="D62" s="12">
        <v>500634</v>
      </c>
      <c r="E62" s="12"/>
      <c r="F62" s="12"/>
      <c r="G62" s="12">
        <v>199925</v>
      </c>
      <c r="H62" s="13"/>
      <c r="I62" s="13"/>
      <c r="J62" s="13">
        <f t="shared" ref="J62:J63" si="10">+IFERROR(((G62-D62)/D62)*100,0)</f>
        <v>-60.065636772572375</v>
      </c>
    </row>
    <row r="63" spans="1:10" x14ac:dyDescent="0.25">
      <c r="A63" s="11" t="s">
        <v>63</v>
      </c>
      <c r="B63" s="12"/>
      <c r="C63" s="12"/>
      <c r="D63" s="32">
        <v>30867</v>
      </c>
      <c r="E63" s="12"/>
      <c r="F63" s="12"/>
      <c r="G63" s="12">
        <v>114</v>
      </c>
      <c r="H63" s="13"/>
      <c r="I63" s="13"/>
      <c r="J63" s="13">
        <f t="shared" si="10"/>
        <v>-99.630673534843041</v>
      </c>
    </row>
    <row r="64" spans="1:10" ht="15.75" thickBot="1" x14ac:dyDescent="0.3">
      <c r="A64" s="18" t="s">
        <v>64</v>
      </c>
      <c r="B64" s="19"/>
      <c r="C64" s="19"/>
      <c r="D64" s="19">
        <f>+D62+D63</f>
        <v>531501</v>
      </c>
      <c r="E64" s="19"/>
      <c r="F64" s="19"/>
      <c r="G64" s="19">
        <f>+G62+G63</f>
        <v>200039</v>
      </c>
      <c r="H64" s="58">
        <f>+IFERROR(((G64-D64)/D64)*100,0)</f>
        <v>-62.363382194953545</v>
      </c>
      <c r="I64" s="58"/>
      <c r="J64" s="59"/>
    </row>
    <row r="65" spans="1:10" ht="15.75" thickBot="1" x14ac:dyDescent="0.3">
      <c r="A65" s="20" t="s">
        <v>65</v>
      </c>
      <c r="B65" s="33"/>
      <c r="C65" s="33"/>
      <c r="D65" s="33">
        <f>+D61+D64</f>
        <v>193576844</v>
      </c>
      <c r="E65" s="21"/>
      <c r="F65" s="21"/>
      <c r="G65" s="21">
        <f>+G61+G64</f>
        <v>210189945</v>
      </c>
      <c r="H65" s="62">
        <f>+IFERROR(((G65-D65)/D65)*100,0)</f>
        <v>8.5821737025529767</v>
      </c>
      <c r="I65" s="62"/>
      <c r="J65" s="63"/>
    </row>
    <row r="66" spans="1:10" ht="49.5" customHeight="1" x14ac:dyDescent="0.25">
      <c r="A66" s="49" t="s">
        <v>73</v>
      </c>
      <c r="B66" s="49"/>
      <c r="C66" s="49"/>
      <c r="D66" s="49"/>
      <c r="E66" s="49"/>
      <c r="F66" s="49"/>
      <c r="G66" s="49"/>
      <c r="H66" s="49"/>
      <c r="I66" s="49"/>
      <c r="J66" s="49"/>
    </row>
  </sheetData>
  <mergeCells count="8">
    <mergeCell ref="H65:J65"/>
    <mergeCell ref="A66:J66"/>
    <mergeCell ref="A1:J1"/>
    <mergeCell ref="A2:A3"/>
    <mergeCell ref="B2:D2"/>
    <mergeCell ref="E2:G2"/>
    <mergeCell ref="H2:J2"/>
    <mergeCell ref="H64:J64"/>
  </mergeCells>
  <conditionalFormatting sqref="H8:J59">
    <cfRule type="cellIs" dxfId="17" priority="1" operator="equal">
      <formula>0</formula>
    </cfRule>
  </conditionalFormatting>
  <conditionalFormatting sqref="H4:J5">
    <cfRule type="cellIs" dxfId="16" priority="5" operator="equal">
      <formula>0</formula>
    </cfRule>
  </conditionalFormatting>
  <conditionalFormatting sqref="B4:G5">
    <cfRule type="cellIs" dxfId="15" priority="6" operator="equal">
      <formula>0</formula>
    </cfRule>
  </conditionalFormatting>
  <conditionalFormatting sqref="B6:G7">
    <cfRule type="cellIs" dxfId="14" priority="4" operator="equal">
      <formula>0</formula>
    </cfRule>
  </conditionalFormatting>
  <conditionalFormatting sqref="H6:J7">
    <cfRule type="cellIs" dxfId="13" priority="3" operator="equal">
      <formula>0</formula>
    </cfRule>
  </conditionalFormatting>
  <conditionalFormatting sqref="B8:G59">
    <cfRule type="cellIs" dxfId="12"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ignoredErrors>
    <ignoredError sqref="D5 G5 G5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zoomScale="90" zoomScaleNormal="90" workbookViewId="0">
      <selection activeCell="J43" sqref="J43"/>
    </sheetView>
  </sheetViews>
  <sheetFormatPr defaultRowHeight="15" x14ac:dyDescent="0.25"/>
  <cols>
    <col min="1" max="1" width="34" bestFit="1" customWidth="1"/>
    <col min="2" max="10" width="14.28515625" customWidth="1"/>
  </cols>
  <sheetData>
    <row r="1" spans="1:10" ht="24.75" customHeight="1" x14ac:dyDescent="0.25">
      <c r="A1" s="50" t="s">
        <v>66</v>
      </c>
      <c r="B1" s="51"/>
      <c r="C1" s="51"/>
      <c r="D1" s="51"/>
      <c r="E1" s="51"/>
      <c r="F1" s="51"/>
      <c r="G1" s="51"/>
      <c r="H1" s="51"/>
      <c r="I1" s="51"/>
      <c r="J1" s="52"/>
    </row>
    <row r="2" spans="1:10" ht="27" customHeight="1" x14ac:dyDescent="0.25">
      <c r="A2" s="53" t="s">
        <v>1</v>
      </c>
      <c r="B2" s="55" t="s">
        <v>74</v>
      </c>
      <c r="C2" s="55"/>
      <c r="D2" s="55"/>
      <c r="E2" s="55" t="s">
        <v>75</v>
      </c>
      <c r="F2" s="55"/>
      <c r="G2" s="55"/>
      <c r="H2" s="56" t="s">
        <v>70</v>
      </c>
      <c r="I2" s="56"/>
      <c r="J2" s="57"/>
    </row>
    <row r="3" spans="1:10" x14ac:dyDescent="0.25">
      <c r="A3" s="54"/>
      <c r="B3" s="1" t="s">
        <v>2</v>
      </c>
      <c r="C3" s="1" t="s">
        <v>3</v>
      </c>
      <c r="D3" s="1" t="s">
        <v>4</v>
      </c>
      <c r="E3" s="1" t="s">
        <v>2</v>
      </c>
      <c r="F3" s="1" t="s">
        <v>3</v>
      </c>
      <c r="G3" s="1" t="s">
        <v>4</v>
      </c>
      <c r="H3" s="1" t="s">
        <v>2</v>
      </c>
      <c r="I3" s="1" t="s">
        <v>3</v>
      </c>
      <c r="J3" s="2" t="s">
        <v>4</v>
      </c>
    </row>
    <row r="4" spans="1:10" x14ac:dyDescent="0.25">
      <c r="A4" s="10" t="s">
        <v>5</v>
      </c>
      <c r="B4" s="3">
        <v>131683</v>
      </c>
      <c r="C4" s="3">
        <v>310808</v>
      </c>
      <c r="D4" s="3">
        <f>SUM(B4:C4)</f>
        <v>442491</v>
      </c>
      <c r="E4" s="3">
        <v>129363</v>
      </c>
      <c r="F4" s="3">
        <v>324683</v>
      </c>
      <c r="G4" s="3">
        <f>SUM(E4:F4)</f>
        <v>454046</v>
      </c>
      <c r="H4" s="4">
        <f>+IFERROR(((E4-B4)/B4)*100,)</f>
        <v>-1.7618067632116523</v>
      </c>
      <c r="I4" s="4">
        <f t="shared" ref="I4:J4" si="0">+IFERROR(((F4-C4)/C4)*100,)</f>
        <v>4.4641708064142493</v>
      </c>
      <c r="J4" s="5">
        <f t="shared" si="0"/>
        <v>2.6113525472834476</v>
      </c>
    </row>
    <row r="5" spans="1:10" x14ac:dyDescent="0.25">
      <c r="A5" s="6" t="s">
        <v>72</v>
      </c>
      <c r="B5" s="7">
        <v>0</v>
      </c>
      <c r="C5" s="7">
        <v>0</v>
      </c>
      <c r="D5" s="7">
        <f>+B5+C5</f>
        <v>0</v>
      </c>
      <c r="E5" s="7">
        <v>475</v>
      </c>
      <c r="F5" s="7">
        <v>230</v>
      </c>
      <c r="G5" s="7">
        <f>+E5+F5</f>
        <v>705</v>
      </c>
      <c r="H5" s="8"/>
      <c r="I5" s="8"/>
      <c r="J5" s="9"/>
    </row>
    <row r="6" spans="1:10" x14ac:dyDescent="0.25">
      <c r="A6" s="10" t="s">
        <v>55</v>
      </c>
      <c r="B6" s="3">
        <v>134207</v>
      </c>
      <c r="C6" s="3">
        <v>76048</v>
      </c>
      <c r="D6" s="3">
        <f t="shared" ref="D6:D59" si="1">SUM(B6:C6)</f>
        <v>210255</v>
      </c>
      <c r="E6" s="3">
        <v>141542</v>
      </c>
      <c r="F6" s="3">
        <v>83203</v>
      </c>
      <c r="G6" s="3">
        <f t="shared" ref="G6:G59" si="2">SUM(E6:F6)</f>
        <v>224745</v>
      </c>
      <c r="H6" s="4">
        <f t="shared" ref="H6:H59" si="3">+IFERROR(((E6-B6)/B6)*100,)</f>
        <v>5.4654377193439982</v>
      </c>
      <c r="I6" s="4">
        <f t="shared" ref="I6:I59" si="4">+IFERROR(((F6-C6)/C6)*100,)</f>
        <v>9.4085314538186413</v>
      </c>
      <c r="J6" s="5">
        <f t="shared" ref="J6:J59" si="5">+IFERROR(((G6-D6)/D6)*100,)</f>
        <v>6.8916315902118859</v>
      </c>
    </row>
    <row r="7" spans="1:10" x14ac:dyDescent="0.25">
      <c r="A7" s="6" t="s">
        <v>6</v>
      </c>
      <c r="B7" s="7">
        <v>91198</v>
      </c>
      <c r="C7" s="7">
        <v>15462</v>
      </c>
      <c r="D7" s="7">
        <f t="shared" si="1"/>
        <v>106660</v>
      </c>
      <c r="E7" s="7">
        <v>93202</v>
      </c>
      <c r="F7" s="7">
        <v>16636</v>
      </c>
      <c r="G7" s="7">
        <f t="shared" si="2"/>
        <v>109838</v>
      </c>
      <c r="H7" s="8">
        <f t="shared" si="3"/>
        <v>2.1974166100133776</v>
      </c>
      <c r="I7" s="8">
        <f t="shared" si="4"/>
        <v>7.5928081748803518</v>
      </c>
      <c r="J7" s="9">
        <f t="shared" si="5"/>
        <v>2.979561222576411</v>
      </c>
    </row>
    <row r="8" spans="1:10" x14ac:dyDescent="0.25">
      <c r="A8" s="10" t="s">
        <v>7</v>
      </c>
      <c r="B8" s="3">
        <v>65545</v>
      </c>
      <c r="C8" s="3">
        <v>16269</v>
      </c>
      <c r="D8" s="3">
        <f t="shared" si="1"/>
        <v>81814</v>
      </c>
      <c r="E8" s="3">
        <v>65061</v>
      </c>
      <c r="F8" s="3">
        <v>19034</v>
      </c>
      <c r="G8" s="3">
        <f t="shared" si="2"/>
        <v>84095</v>
      </c>
      <c r="H8" s="41">
        <f t="shared" si="3"/>
        <v>-0.73842398352277061</v>
      </c>
      <c r="I8" s="4">
        <f t="shared" si="4"/>
        <v>16.995512938717809</v>
      </c>
      <c r="J8" s="5">
        <f t="shared" si="5"/>
        <v>2.788031388270956</v>
      </c>
    </row>
    <row r="9" spans="1:10" x14ac:dyDescent="0.25">
      <c r="A9" s="6" t="s">
        <v>8</v>
      </c>
      <c r="B9" s="7">
        <v>47676</v>
      </c>
      <c r="C9" s="7">
        <v>102678</v>
      </c>
      <c r="D9" s="7">
        <f t="shared" si="1"/>
        <v>150354</v>
      </c>
      <c r="E9" s="7">
        <v>49896</v>
      </c>
      <c r="F9" s="7">
        <v>136326</v>
      </c>
      <c r="G9" s="7">
        <f t="shared" si="2"/>
        <v>186222</v>
      </c>
      <c r="H9" s="8">
        <f t="shared" si="3"/>
        <v>4.6564309086332747</v>
      </c>
      <c r="I9" s="8">
        <f t="shared" si="4"/>
        <v>32.770408461403612</v>
      </c>
      <c r="J9" s="9">
        <f t="shared" si="5"/>
        <v>23.855700546709766</v>
      </c>
    </row>
    <row r="10" spans="1:10" x14ac:dyDescent="0.25">
      <c r="A10" s="10" t="s">
        <v>56</v>
      </c>
      <c r="B10" s="3">
        <v>3378</v>
      </c>
      <c r="C10" s="3">
        <v>2146</v>
      </c>
      <c r="D10" s="3">
        <f t="shared" si="1"/>
        <v>5524</v>
      </c>
      <c r="E10" s="3">
        <v>4209</v>
      </c>
      <c r="F10" s="3">
        <v>3833</v>
      </c>
      <c r="G10" s="3">
        <f t="shared" si="2"/>
        <v>8042</v>
      </c>
      <c r="H10" s="4">
        <f t="shared" si="3"/>
        <v>24.600355239786857</v>
      </c>
      <c r="I10" s="4">
        <f t="shared" si="4"/>
        <v>78.61136999068033</v>
      </c>
      <c r="J10" s="5">
        <f t="shared" si="5"/>
        <v>45.582910934105719</v>
      </c>
    </row>
    <row r="11" spans="1:10" x14ac:dyDescent="0.25">
      <c r="A11" s="6" t="s">
        <v>9</v>
      </c>
      <c r="B11" s="7">
        <v>9872</v>
      </c>
      <c r="C11" s="7">
        <v>12628</v>
      </c>
      <c r="D11" s="7">
        <f t="shared" si="1"/>
        <v>22500</v>
      </c>
      <c r="E11" s="7">
        <v>10759</v>
      </c>
      <c r="F11" s="7">
        <v>16593</v>
      </c>
      <c r="G11" s="7">
        <f t="shared" si="2"/>
        <v>27352</v>
      </c>
      <c r="H11" s="8">
        <f t="shared" si="3"/>
        <v>8.985008103727715</v>
      </c>
      <c r="I11" s="8">
        <f t="shared" si="4"/>
        <v>31.398479569211275</v>
      </c>
      <c r="J11" s="9">
        <f t="shared" si="5"/>
        <v>21.564444444444444</v>
      </c>
    </row>
    <row r="12" spans="1:10" x14ac:dyDescent="0.25">
      <c r="A12" s="10" t="s">
        <v>10</v>
      </c>
      <c r="B12" s="3">
        <v>16839</v>
      </c>
      <c r="C12" s="3">
        <v>6051</v>
      </c>
      <c r="D12" s="3">
        <f t="shared" si="1"/>
        <v>22890</v>
      </c>
      <c r="E12" s="3">
        <v>17893</v>
      </c>
      <c r="F12" s="3">
        <v>9574</v>
      </c>
      <c r="G12" s="3">
        <f t="shared" si="2"/>
        <v>27467</v>
      </c>
      <c r="H12" s="4">
        <f t="shared" si="3"/>
        <v>6.2592790545756882</v>
      </c>
      <c r="I12" s="4">
        <f t="shared" si="4"/>
        <v>58.221781523715087</v>
      </c>
      <c r="J12" s="5">
        <f t="shared" si="5"/>
        <v>19.995631280034949</v>
      </c>
    </row>
    <row r="13" spans="1:10" x14ac:dyDescent="0.25">
      <c r="A13" s="6" t="s">
        <v>11</v>
      </c>
      <c r="B13" s="7">
        <v>32319</v>
      </c>
      <c r="C13" s="7">
        <v>5141</v>
      </c>
      <c r="D13" s="7">
        <f t="shared" si="1"/>
        <v>37460</v>
      </c>
      <c r="E13" s="7">
        <v>30789</v>
      </c>
      <c r="F13" s="7">
        <v>4975</v>
      </c>
      <c r="G13" s="7">
        <f t="shared" si="2"/>
        <v>35764</v>
      </c>
      <c r="H13" s="8">
        <f t="shared" si="3"/>
        <v>-4.7340573656363123</v>
      </c>
      <c r="I13" s="8">
        <f t="shared" si="4"/>
        <v>-3.2289437852557867</v>
      </c>
      <c r="J13" s="9">
        <f t="shared" si="5"/>
        <v>-4.5274959957287777</v>
      </c>
    </row>
    <row r="14" spans="1:10" x14ac:dyDescent="0.25">
      <c r="A14" s="10" t="s">
        <v>12</v>
      </c>
      <c r="B14" s="3">
        <v>25083</v>
      </c>
      <c r="C14" s="3">
        <v>1520</v>
      </c>
      <c r="D14" s="3">
        <f t="shared" si="1"/>
        <v>26603</v>
      </c>
      <c r="E14" s="3">
        <v>23352</v>
      </c>
      <c r="F14" s="3">
        <v>2112</v>
      </c>
      <c r="G14" s="3">
        <f t="shared" si="2"/>
        <v>25464</v>
      </c>
      <c r="H14" s="4">
        <f t="shared" si="3"/>
        <v>-6.9010883865566326</v>
      </c>
      <c r="I14" s="4">
        <f t="shared" si="4"/>
        <v>38.94736842105263</v>
      </c>
      <c r="J14" s="5">
        <f t="shared" si="5"/>
        <v>-4.2814720144344616</v>
      </c>
    </row>
    <row r="15" spans="1:10" x14ac:dyDescent="0.25">
      <c r="A15" s="6" t="s">
        <v>13</v>
      </c>
      <c r="B15" s="7">
        <v>8418</v>
      </c>
      <c r="C15" s="7">
        <v>94</v>
      </c>
      <c r="D15" s="7">
        <f t="shared" si="1"/>
        <v>8512</v>
      </c>
      <c r="E15" s="7">
        <v>8093</v>
      </c>
      <c r="F15" s="7">
        <v>53</v>
      </c>
      <c r="G15" s="7">
        <f t="shared" si="2"/>
        <v>8146</v>
      </c>
      <c r="H15" s="8">
        <f t="shared" si="3"/>
        <v>-3.8607745307674031</v>
      </c>
      <c r="I15" s="8">
        <f t="shared" si="4"/>
        <v>-43.61702127659575</v>
      </c>
      <c r="J15" s="9">
        <f t="shared" si="5"/>
        <v>-4.2998120300751879</v>
      </c>
    </row>
    <row r="16" spans="1:10" x14ac:dyDescent="0.25">
      <c r="A16" s="10" t="s">
        <v>14</v>
      </c>
      <c r="B16" s="3">
        <v>15317</v>
      </c>
      <c r="C16" s="3">
        <v>1699</v>
      </c>
      <c r="D16" s="3">
        <f t="shared" si="1"/>
        <v>17016</v>
      </c>
      <c r="E16" s="3">
        <v>15144</v>
      </c>
      <c r="F16" s="3">
        <v>1952</v>
      </c>
      <c r="G16" s="3">
        <f t="shared" si="2"/>
        <v>17096</v>
      </c>
      <c r="H16" s="4">
        <f t="shared" si="3"/>
        <v>-1.1294639942547497</v>
      </c>
      <c r="I16" s="4">
        <f t="shared" si="4"/>
        <v>14.891112419070041</v>
      </c>
      <c r="J16" s="40">
        <f t="shared" si="5"/>
        <v>0.47014574518100605</v>
      </c>
    </row>
    <row r="17" spans="1:10" x14ac:dyDescent="0.25">
      <c r="A17" s="6" t="s">
        <v>15</v>
      </c>
      <c r="B17" s="7">
        <v>1727</v>
      </c>
      <c r="C17" s="7">
        <v>18</v>
      </c>
      <c r="D17" s="7">
        <f t="shared" si="1"/>
        <v>1745</v>
      </c>
      <c r="E17" s="7">
        <v>1836</v>
      </c>
      <c r="F17" s="7">
        <v>33</v>
      </c>
      <c r="G17" s="7">
        <f t="shared" si="2"/>
        <v>1869</v>
      </c>
      <c r="H17" s="8">
        <f t="shared" si="3"/>
        <v>6.3115228720324268</v>
      </c>
      <c r="I17" s="8">
        <f t="shared" si="4"/>
        <v>83.333333333333343</v>
      </c>
      <c r="J17" s="9">
        <f t="shared" si="5"/>
        <v>7.1060171919770783</v>
      </c>
    </row>
    <row r="18" spans="1:10" x14ac:dyDescent="0.25">
      <c r="A18" s="10" t="s">
        <v>16</v>
      </c>
      <c r="B18" s="3">
        <v>1857</v>
      </c>
      <c r="C18" s="3">
        <v>2</v>
      </c>
      <c r="D18" s="3">
        <f t="shared" si="1"/>
        <v>1859</v>
      </c>
      <c r="E18" s="3">
        <v>2212</v>
      </c>
      <c r="F18" s="3">
        <v>8</v>
      </c>
      <c r="G18" s="3">
        <f t="shared" si="2"/>
        <v>2220</v>
      </c>
      <c r="H18" s="4">
        <f t="shared" si="3"/>
        <v>19.116855142703283</v>
      </c>
      <c r="I18" s="4">
        <f t="shared" si="4"/>
        <v>300</v>
      </c>
      <c r="J18" s="5">
        <f t="shared" si="5"/>
        <v>19.41904249596557</v>
      </c>
    </row>
    <row r="19" spans="1:10" x14ac:dyDescent="0.25">
      <c r="A19" s="6" t="s">
        <v>17</v>
      </c>
      <c r="B19" s="7">
        <v>1419</v>
      </c>
      <c r="C19" s="7">
        <v>69</v>
      </c>
      <c r="D19" s="7">
        <f t="shared" si="1"/>
        <v>1488</v>
      </c>
      <c r="E19" s="7">
        <v>1235</v>
      </c>
      <c r="F19" s="7">
        <v>55</v>
      </c>
      <c r="G19" s="7">
        <f t="shared" si="2"/>
        <v>1290</v>
      </c>
      <c r="H19" s="8">
        <f t="shared" si="3"/>
        <v>-12.966878083157152</v>
      </c>
      <c r="I19" s="8">
        <f t="shared" si="4"/>
        <v>-20.289855072463769</v>
      </c>
      <c r="J19" s="9">
        <f t="shared" si="5"/>
        <v>-13.306451612903224</v>
      </c>
    </row>
    <row r="20" spans="1:10" x14ac:dyDescent="0.25">
      <c r="A20" s="10" t="s">
        <v>57</v>
      </c>
      <c r="B20" s="3">
        <v>0</v>
      </c>
      <c r="C20" s="3">
        <v>0</v>
      </c>
      <c r="D20" s="3"/>
      <c r="E20" s="3">
        <v>0</v>
      </c>
      <c r="F20" s="3">
        <v>0</v>
      </c>
      <c r="G20" s="3"/>
      <c r="H20" s="4">
        <f t="shared" si="3"/>
        <v>0</v>
      </c>
      <c r="I20" s="4">
        <f t="shared" si="4"/>
        <v>0</v>
      </c>
      <c r="J20" s="5">
        <f t="shared" si="5"/>
        <v>0</v>
      </c>
    </row>
    <row r="21" spans="1:10" x14ac:dyDescent="0.25">
      <c r="A21" s="6" t="s">
        <v>18</v>
      </c>
      <c r="B21" s="7">
        <v>2964</v>
      </c>
      <c r="C21" s="7">
        <v>70</v>
      </c>
      <c r="D21" s="7">
        <f t="shared" si="1"/>
        <v>3034</v>
      </c>
      <c r="E21" s="7">
        <v>3591</v>
      </c>
      <c r="F21" s="7">
        <v>132</v>
      </c>
      <c r="G21" s="7">
        <f t="shared" si="2"/>
        <v>3723</v>
      </c>
      <c r="H21" s="8">
        <f t="shared" si="3"/>
        <v>21.153846153846153</v>
      </c>
      <c r="I21" s="8">
        <f t="shared" si="4"/>
        <v>88.571428571428569</v>
      </c>
      <c r="J21" s="9">
        <f t="shared" si="5"/>
        <v>22.709294660514175</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3236</v>
      </c>
      <c r="C23" s="7">
        <v>21</v>
      </c>
      <c r="D23" s="7">
        <f t="shared" si="1"/>
        <v>3257</v>
      </c>
      <c r="E23" s="7">
        <v>4324</v>
      </c>
      <c r="F23" s="7">
        <v>25</v>
      </c>
      <c r="G23" s="7">
        <f t="shared" si="2"/>
        <v>4349</v>
      </c>
      <c r="H23" s="8">
        <f t="shared" si="3"/>
        <v>33.621755253399257</v>
      </c>
      <c r="I23" s="8">
        <f t="shared" si="4"/>
        <v>19.047619047619047</v>
      </c>
      <c r="J23" s="9">
        <f t="shared" si="5"/>
        <v>33.527786306416942</v>
      </c>
    </row>
    <row r="24" spans="1:10" x14ac:dyDescent="0.25">
      <c r="A24" s="10" t="s">
        <v>21</v>
      </c>
      <c r="B24" s="3">
        <v>1158</v>
      </c>
      <c r="C24" s="3">
        <v>9</v>
      </c>
      <c r="D24" s="3">
        <f t="shared" si="1"/>
        <v>1167</v>
      </c>
      <c r="E24" s="3">
        <v>1520</v>
      </c>
      <c r="F24" s="3">
        <v>3</v>
      </c>
      <c r="G24" s="3">
        <f t="shared" si="2"/>
        <v>1523</v>
      </c>
      <c r="H24" s="4">
        <f t="shared" si="3"/>
        <v>31.260794473229709</v>
      </c>
      <c r="I24" s="4">
        <f t="shared" si="4"/>
        <v>-66.666666666666657</v>
      </c>
      <c r="J24" s="5">
        <f t="shared" si="5"/>
        <v>30.505569837189373</v>
      </c>
    </row>
    <row r="25" spans="1:10" x14ac:dyDescent="0.25">
      <c r="A25" s="6" t="s">
        <v>22</v>
      </c>
      <c r="B25" s="7">
        <v>1594</v>
      </c>
      <c r="C25" s="7">
        <v>188</v>
      </c>
      <c r="D25" s="7">
        <f t="shared" si="1"/>
        <v>1782</v>
      </c>
      <c r="E25" s="7">
        <v>1769</v>
      </c>
      <c r="F25" s="7">
        <v>200</v>
      </c>
      <c r="G25" s="7">
        <f t="shared" si="2"/>
        <v>1969</v>
      </c>
      <c r="H25" s="8">
        <f t="shared" si="3"/>
        <v>10.978670012547051</v>
      </c>
      <c r="I25" s="8">
        <f t="shared" si="4"/>
        <v>6.3829787234042552</v>
      </c>
      <c r="J25" s="9">
        <f t="shared" si="5"/>
        <v>10.493827160493826</v>
      </c>
    </row>
    <row r="26" spans="1:10" x14ac:dyDescent="0.25">
      <c r="A26" s="10" t="s">
        <v>23</v>
      </c>
      <c r="B26" s="3">
        <v>1357</v>
      </c>
      <c r="C26" s="3">
        <v>78</v>
      </c>
      <c r="D26" s="3">
        <f t="shared" si="1"/>
        <v>1435</v>
      </c>
      <c r="E26" s="3">
        <v>1467</v>
      </c>
      <c r="F26" s="3">
        <v>70</v>
      </c>
      <c r="G26" s="3">
        <f t="shared" si="2"/>
        <v>1537</v>
      </c>
      <c r="H26" s="4">
        <f t="shared" si="3"/>
        <v>8.1061164333087685</v>
      </c>
      <c r="I26" s="4">
        <f t="shared" si="4"/>
        <v>-10.256410256410255</v>
      </c>
      <c r="J26" s="5">
        <f t="shared" si="5"/>
        <v>7.1080139372822302</v>
      </c>
    </row>
    <row r="27" spans="1:10" x14ac:dyDescent="0.25">
      <c r="A27" s="6" t="s">
        <v>24</v>
      </c>
      <c r="B27" s="7">
        <v>0</v>
      </c>
      <c r="C27" s="7">
        <v>0</v>
      </c>
      <c r="D27" s="7"/>
      <c r="E27" s="7">
        <v>0</v>
      </c>
      <c r="F27" s="7">
        <v>0</v>
      </c>
      <c r="G27" s="7">
        <f t="shared" si="2"/>
        <v>0</v>
      </c>
      <c r="H27" s="8">
        <f t="shared" si="3"/>
        <v>0</v>
      </c>
      <c r="I27" s="8">
        <f t="shared" si="4"/>
        <v>0</v>
      </c>
      <c r="J27" s="9">
        <f t="shared" si="5"/>
        <v>0</v>
      </c>
    </row>
    <row r="28" spans="1:10" x14ac:dyDescent="0.25">
      <c r="A28" s="10" t="s">
        <v>25</v>
      </c>
      <c r="B28" s="3">
        <v>4083</v>
      </c>
      <c r="C28" s="3">
        <v>574</v>
      </c>
      <c r="D28" s="3">
        <f t="shared" si="1"/>
        <v>4657</v>
      </c>
      <c r="E28" s="3">
        <v>4051</v>
      </c>
      <c r="F28" s="3">
        <v>531</v>
      </c>
      <c r="G28" s="3">
        <f t="shared" si="2"/>
        <v>4582</v>
      </c>
      <c r="H28" s="41">
        <f t="shared" si="3"/>
        <v>-0.78373744795493505</v>
      </c>
      <c r="I28" s="4">
        <f t="shared" si="4"/>
        <v>-7.4912891986062711</v>
      </c>
      <c r="J28" s="5">
        <f t="shared" si="5"/>
        <v>-1.6104788490444493</v>
      </c>
    </row>
    <row r="29" spans="1:10" x14ac:dyDescent="0.25">
      <c r="A29" s="6" t="s">
        <v>26</v>
      </c>
      <c r="B29" s="7">
        <v>12291</v>
      </c>
      <c r="C29" s="7">
        <v>573</v>
      </c>
      <c r="D29" s="7">
        <f t="shared" si="1"/>
        <v>12864</v>
      </c>
      <c r="E29" s="7">
        <v>12761</v>
      </c>
      <c r="F29" s="7">
        <v>417</v>
      </c>
      <c r="G29" s="7">
        <f t="shared" si="2"/>
        <v>13178</v>
      </c>
      <c r="H29" s="8">
        <f t="shared" si="3"/>
        <v>3.8239362134895454</v>
      </c>
      <c r="I29" s="8">
        <f t="shared" si="4"/>
        <v>-27.225130890052355</v>
      </c>
      <c r="J29" s="9">
        <f t="shared" si="5"/>
        <v>2.4409203980099501</v>
      </c>
    </row>
    <row r="30" spans="1:10" x14ac:dyDescent="0.25">
      <c r="A30" s="10" t="s">
        <v>27</v>
      </c>
      <c r="B30" s="3">
        <v>6338</v>
      </c>
      <c r="C30" s="3">
        <v>206</v>
      </c>
      <c r="D30" s="3">
        <f t="shared" si="1"/>
        <v>6544</v>
      </c>
      <c r="E30" s="3">
        <v>6323</v>
      </c>
      <c r="F30" s="3">
        <v>263</v>
      </c>
      <c r="G30" s="3">
        <f t="shared" si="2"/>
        <v>6586</v>
      </c>
      <c r="H30" s="41">
        <f t="shared" si="3"/>
        <v>-0.2366677185231934</v>
      </c>
      <c r="I30" s="4">
        <f t="shared" si="4"/>
        <v>27.669902912621357</v>
      </c>
      <c r="J30" s="5">
        <f t="shared" si="5"/>
        <v>0.64180929095354522</v>
      </c>
    </row>
    <row r="31" spans="1:10" x14ac:dyDescent="0.25">
      <c r="A31" s="6" t="s">
        <v>28</v>
      </c>
      <c r="B31" s="7">
        <v>2903</v>
      </c>
      <c r="C31" s="7">
        <v>13</v>
      </c>
      <c r="D31" s="7">
        <f t="shared" si="1"/>
        <v>2916</v>
      </c>
      <c r="E31" s="7">
        <v>3183</v>
      </c>
      <c r="F31" s="7">
        <v>5</v>
      </c>
      <c r="G31" s="7">
        <f t="shared" si="2"/>
        <v>3188</v>
      </c>
      <c r="H31" s="8">
        <f t="shared" si="3"/>
        <v>9.645194626248708</v>
      </c>
      <c r="I31" s="8">
        <f t="shared" si="4"/>
        <v>-61.53846153846154</v>
      </c>
      <c r="J31" s="9">
        <f t="shared" si="5"/>
        <v>9.3278463648834027</v>
      </c>
    </row>
    <row r="32" spans="1:10" x14ac:dyDescent="0.25">
      <c r="A32" s="10" t="s">
        <v>58</v>
      </c>
      <c r="B32" s="3">
        <v>20</v>
      </c>
      <c r="C32" s="3">
        <v>562</v>
      </c>
      <c r="D32" s="3">
        <f t="shared" si="1"/>
        <v>582</v>
      </c>
      <c r="E32" s="3">
        <v>12</v>
      </c>
      <c r="F32" s="3">
        <v>653</v>
      </c>
      <c r="G32" s="3">
        <f t="shared" si="2"/>
        <v>665</v>
      </c>
      <c r="H32" s="4">
        <f t="shared" si="3"/>
        <v>-40</v>
      </c>
      <c r="I32" s="4">
        <f t="shared" si="4"/>
        <v>16.192170818505339</v>
      </c>
      <c r="J32" s="5">
        <f t="shared" si="5"/>
        <v>14.261168384879724</v>
      </c>
    </row>
    <row r="33" spans="1:10" x14ac:dyDescent="0.25">
      <c r="A33" s="6" t="s">
        <v>71</v>
      </c>
      <c r="B33" s="7">
        <v>1159</v>
      </c>
      <c r="C33" s="7">
        <v>0</v>
      </c>
      <c r="D33" s="7">
        <f t="shared" si="1"/>
        <v>1159</v>
      </c>
      <c r="E33" s="7">
        <v>1244</v>
      </c>
      <c r="F33" s="7">
        <v>0</v>
      </c>
      <c r="G33" s="7">
        <f t="shared" si="2"/>
        <v>1244</v>
      </c>
      <c r="H33" s="8">
        <f t="shared" si="3"/>
        <v>7.3339085418464194</v>
      </c>
      <c r="I33" s="8">
        <f t="shared" si="4"/>
        <v>0</v>
      </c>
      <c r="J33" s="9">
        <f t="shared" si="5"/>
        <v>7.3339085418464194</v>
      </c>
    </row>
    <row r="34" spans="1:10" x14ac:dyDescent="0.25">
      <c r="A34" s="10" t="s">
        <v>29</v>
      </c>
      <c r="B34" s="3">
        <v>6648</v>
      </c>
      <c r="C34" s="3">
        <v>2216</v>
      </c>
      <c r="D34" s="3">
        <f t="shared" si="1"/>
        <v>8864</v>
      </c>
      <c r="E34" s="3">
        <v>6925</v>
      </c>
      <c r="F34" s="3">
        <v>2159</v>
      </c>
      <c r="G34" s="3">
        <f t="shared" si="2"/>
        <v>9084</v>
      </c>
      <c r="H34" s="4">
        <f t="shared" si="3"/>
        <v>4.1666666666666661</v>
      </c>
      <c r="I34" s="4">
        <f t="shared" si="4"/>
        <v>-2.5722021660649821</v>
      </c>
      <c r="J34" s="5">
        <f t="shared" si="5"/>
        <v>2.4819494584837543</v>
      </c>
    </row>
    <row r="35" spans="1:10" x14ac:dyDescent="0.25">
      <c r="A35" s="6" t="s">
        <v>69</v>
      </c>
      <c r="B35" s="7">
        <v>1582</v>
      </c>
      <c r="C35" s="7">
        <v>0</v>
      </c>
      <c r="D35" s="7">
        <f t="shared" si="1"/>
        <v>1582</v>
      </c>
      <c r="E35" s="7">
        <v>1901</v>
      </c>
      <c r="F35" s="7">
        <v>0</v>
      </c>
      <c r="G35" s="7">
        <f t="shared" si="2"/>
        <v>1901</v>
      </c>
      <c r="H35" s="8">
        <f t="shared" si="3"/>
        <v>20.16434892541087</v>
      </c>
      <c r="I35" s="8">
        <f t="shared" si="4"/>
        <v>0</v>
      </c>
      <c r="J35" s="9">
        <f t="shared" si="5"/>
        <v>20.16434892541087</v>
      </c>
    </row>
    <row r="36" spans="1:10" x14ac:dyDescent="0.25">
      <c r="A36" s="10" t="s">
        <v>30</v>
      </c>
      <c r="B36" s="3">
        <v>671</v>
      </c>
      <c r="C36" s="3">
        <v>570</v>
      </c>
      <c r="D36" s="3">
        <f t="shared" si="1"/>
        <v>1241</v>
      </c>
      <c r="E36" s="3">
        <v>678</v>
      </c>
      <c r="F36" s="3">
        <v>476</v>
      </c>
      <c r="G36" s="3">
        <f t="shared" si="2"/>
        <v>1154</v>
      </c>
      <c r="H36" s="4">
        <f t="shared" si="3"/>
        <v>1.0432190760059614</v>
      </c>
      <c r="I36" s="4">
        <f t="shared" si="4"/>
        <v>-16.491228070175438</v>
      </c>
      <c r="J36" s="5">
        <f t="shared" si="5"/>
        <v>-7.0104754230459312</v>
      </c>
    </row>
    <row r="37" spans="1:10" x14ac:dyDescent="0.25">
      <c r="A37" s="6" t="s">
        <v>31</v>
      </c>
      <c r="B37" s="7">
        <v>2146</v>
      </c>
      <c r="C37" s="7">
        <v>20</v>
      </c>
      <c r="D37" s="7">
        <f t="shared" si="1"/>
        <v>2166</v>
      </c>
      <c r="E37" s="7">
        <v>2348</v>
      </c>
      <c r="F37" s="7">
        <v>9</v>
      </c>
      <c r="G37" s="7">
        <f t="shared" si="2"/>
        <v>2357</v>
      </c>
      <c r="H37" s="8">
        <f t="shared" si="3"/>
        <v>9.4128611369990676</v>
      </c>
      <c r="I37" s="8">
        <f t="shared" si="4"/>
        <v>-55.000000000000007</v>
      </c>
      <c r="J37" s="9">
        <f t="shared" si="5"/>
        <v>8.818097876269622</v>
      </c>
    </row>
    <row r="38" spans="1:10" x14ac:dyDescent="0.25">
      <c r="A38" s="10" t="s">
        <v>32</v>
      </c>
      <c r="B38" s="3">
        <v>3598</v>
      </c>
      <c r="C38" s="3">
        <v>0</v>
      </c>
      <c r="D38" s="3">
        <f t="shared" si="1"/>
        <v>3598</v>
      </c>
      <c r="E38" s="3">
        <v>3624</v>
      </c>
      <c r="F38" s="3">
        <v>0</v>
      </c>
      <c r="G38" s="3">
        <f t="shared" si="2"/>
        <v>3624</v>
      </c>
      <c r="H38" s="4">
        <f t="shared" si="3"/>
        <v>0.72262367982212339</v>
      </c>
      <c r="I38" s="4">
        <f t="shared" si="4"/>
        <v>0</v>
      </c>
      <c r="J38" s="5">
        <f t="shared" si="5"/>
        <v>0.72262367982212339</v>
      </c>
    </row>
    <row r="39" spans="1:10" x14ac:dyDescent="0.25">
      <c r="A39" s="6" t="s">
        <v>33</v>
      </c>
      <c r="B39" s="7">
        <v>732</v>
      </c>
      <c r="C39" s="7">
        <v>15</v>
      </c>
      <c r="D39" s="7">
        <f t="shared" si="1"/>
        <v>747</v>
      </c>
      <c r="E39" s="7">
        <v>777</v>
      </c>
      <c r="F39" s="7">
        <v>21</v>
      </c>
      <c r="G39" s="7">
        <f t="shared" si="2"/>
        <v>798</v>
      </c>
      <c r="H39" s="8">
        <f t="shared" si="3"/>
        <v>6.1475409836065573</v>
      </c>
      <c r="I39" s="8">
        <f t="shared" si="4"/>
        <v>40</v>
      </c>
      <c r="J39" s="9">
        <f t="shared" si="5"/>
        <v>6.8273092369477917</v>
      </c>
    </row>
    <row r="40" spans="1:10" x14ac:dyDescent="0.25">
      <c r="A40" s="10" t="s">
        <v>34</v>
      </c>
      <c r="B40" s="3">
        <v>12373</v>
      </c>
      <c r="C40" s="3">
        <v>1971</v>
      </c>
      <c r="D40" s="3">
        <f t="shared" si="1"/>
        <v>14344</v>
      </c>
      <c r="E40" s="3">
        <v>11700</v>
      </c>
      <c r="F40" s="3">
        <v>2311</v>
      </c>
      <c r="G40" s="3">
        <f t="shared" si="2"/>
        <v>14011</v>
      </c>
      <c r="H40" s="4">
        <f t="shared" si="3"/>
        <v>-5.4392629111775639</v>
      </c>
      <c r="I40" s="4">
        <f t="shared" si="4"/>
        <v>17.250126839167933</v>
      </c>
      <c r="J40" s="5">
        <f t="shared" si="5"/>
        <v>-2.3215281650864474</v>
      </c>
    </row>
    <row r="41" spans="1:10" x14ac:dyDescent="0.25">
      <c r="A41" s="6" t="s">
        <v>35</v>
      </c>
      <c r="B41" s="7">
        <v>308</v>
      </c>
      <c r="C41" s="7">
        <v>19</v>
      </c>
      <c r="D41" s="7">
        <f t="shared" si="1"/>
        <v>327</v>
      </c>
      <c r="E41" s="7">
        <v>314</v>
      </c>
      <c r="F41" s="7">
        <v>25</v>
      </c>
      <c r="G41" s="7">
        <f t="shared" si="2"/>
        <v>339</v>
      </c>
      <c r="H41" s="8">
        <f t="shared" si="3"/>
        <v>1.948051948051948</v>
      </c>
      <c r="I41" s="8">
        <f t="shared" si="4"/>
        <v>31.578947368421051</v>
      </c>
      <c r="J41" s="9">
        <f t="shared" si="5"/>
        <v>3.669724770642202</v>
      </c>
    </row>
    <row r="42" spans="1:10" x14ac:dyDescent="0.25">
      <c r="A42" s="10" t="s">
        <v>36</v>
      </c>
      <c r="B42" s="3">
        <v>7931</v>
      </c>
      <c r="C42" s="3">
        <v>694</v>
      </c>
      <c r="D42" s="3">
        <f t="shared" si="1"/>
        <v>8625</v>
      </c>
      <c r="E42" s="3">
        <v>7191</v>
      </c>
      <c r="F42" s="3">
        <v>915</v>
      </c>
      <c r="G42" s="3">
        <f t="shared" si="2"/>
        <v>8106</v>
      </c>
      <c r="H42" s="4">
        <f t="shared" si="3"/>
        <v>-9.3304753498928257</v>
      </c>
      <c r="I42" s="4">
        <f t="shared" si="4"/>
        <v>31.84438040345821</v>
      </c>
      <c r="J42" s="5">
        <f t="shared" si="5"/>
        <v>-6.017391304347826</v>
      </c>
    </row>
    <row r="43" spans="1:10" x14ac:dyDescent="0.25">
      <c r="A43" s="6" t="s">
        <v>37</v>
      </c>
      <c r="B43" s="7">
        <v>5571</v>
      </c>
      <c r="C43" s="7">
        <v>66</v>
      </c>
      <c r="D43" s="7">
        <f t="shared" si="1"/>
        <v>5637</v>
      </c>
      <c r="E43" s="7">
        <v>5526</v>
      </c>
      <c r="F43" s="7">
        <v>92</v>
      </c>
      <c r="G43" s="7">
        <f t="shared" si="2"/>
        <v>5618</v>
      </c>
      <c r="H43" s="8">
        <f t="shared" si="3"/>
        <v>-0.80775444264943452</v>
      </c>
      <c r="I43" s="8">
        <f t="shared" si="4"/>
        <v>39.393939393939391</v>
      </c>
      <c r="J43" s="42">
        <f t="shared" si="5"/>
        <v>-0.33705871917686714</v>
      </c>
    </row>
    <row r="44" spans="1:10" x14ac:dyDescent="0.25">
      <c r="A44" s="10" t="s">
        <v>38</v>
      </c>
      <c r="B44" s="3">
        <v>4261</v>
      </c>
      <c r="C44" s="3">
        <v>25</v>
      </c>
      <c r="D44" s="3">
        <f t="shared" si="1"/>
        <v>4286</v>
      </c>
      <c r="E44" s="3">
        <v>4444</v>
      </c>
      <c r="F44" s="3">
        <v>66</v>
      </c>
      <c r="G44" s="3">
        <f t="shared" si="2"/>
        <v>4510</v>
      </c>
      <c r="H44" s="4">
        <f t="shared" si="3"/>
        <v>4.294766486740202</v>
      </c>
      <c r="I44" s="4">
        <f t="shared" si="4"/>
        <v>164</v>
      </c>
      <c r="J44" s="5">
        <f t="shared" si="5"/>
        <v>5.2263182454503028</v>
      </c>
    </row>
    <row r="45" spans="1:10" x14ac:dyDescent="0.25">
      <c r="A45" s="6" t="s">
        <v>76</v>
      </c>
      <c r="B45" s="7">
        <v>2749</v>
      </c>
      <c r="C45" s="7">
        <v>10</v>
      </c>
      <c r="D45" s="7">
        <f t="shared" si="1"/>
        <v>2759</v>
      </c>
      <c r="E45" s="7">
        <v>2898</v>
      </c>
      <c r="F45" s="7">
        <v>16</v>
      </c>
      <c r="G45" s="7">
        <f t="shared" si="2"/>
        <v>2914</v>
      </c>
      <c r="H45" s="8">
        <f t="shared" si="3"/>
        <v>5.4201527828301197</v>
      </c>
      <c r="I45" s="8">
        <f t="shared" si="4"/>
        <v>60</v>
      </c>
      <c r="J45" s="9">
        <f t="shared" si="5"/>
        <v>5.6179775280898872</v>
      </c>
    </row>
    <row r="46" spans="1:10" x14ac:dyDescent="0.25">
      <c r="A46" s="10" t="s">
        <v>39</v>
      </c>
      <c r="B46" s="3">
        <v>946</v>
      </c>
      <c r="C46" s="3">
        <v>13</v>
      </c>
      <c r="D46" s="3">
        <f t="shared" si="1"/>
        <v>959</v>
      </c>
      <c r="E46" s="3">
        <v>2509</v>
      </c>
      <c r="F46" s="3">
        <v>17</v>
      </c>
      <c r="G46" s="3">
        <f t="shared" si="2"/>
        <v>2526</v>
      </c>
      <c r="H46" s="4">
        <f t="shared" si="3"/>
        <v>165.22198731501055</v>
      </c>
      <c r="I46" s="4">
        <f t="shared" si="4"/>
        <v>30.76923076923077</v>
      </c>
      <c r="J46" s="5">
        <f t="shared" si="5"/>
        <v>163.39937434827945</v>
      </c>
    </row>
    <row r="47" spans="1:10" x14ac:dyDescent="0.25">
      <c r="A47" s="6" t="s">
        <v>40</v>
      </c>
      <c r="B47" s="7">
        <v>7087</v>
      </c>
      <c r="C47" s="7">
        <v>618</v>
      </c>
      <c r="D47" s="7">
        <f t="shared" si="1"/>
        <v>7705</v>
      </c>
      <c r="E47" s="7">
        <v>7012</v>
      </c>
      <c r="F47" s="7">
        <v>140</v>
      </c>
      <c r="G47" s="7">
        <f t="shared" si="2"/>
        <v>7152</v>
      </c>
      <c r="H47" s="8">
        <f t="shared" si="3"/>
        <v>-1.0582757160999012</v>
      </c>
      <c r="I47" s="8">
        <f t="shared" si="4"/>
        <v>-77.346278317152112</v>
      </c>
      <c r="J47" s="9">
        <f t="shared" si="5"/>
        <v>-7.1771576898118115</v>
      </c>
    </row>
    <row r="48" spans="1:10" x14ac:dyDescent="0.25">
      <c r="A48" s="10" t="s">
        <v>41</v>
      </c>
      <c r="B48" s="3">
        <v>7543</v>
      </c>
      <c r="C48" s="3">
        <v>313</v>
      </c>
      <c r="D48" s="3">
        <f t="shared" si="1"/>
        <v>7856</v>
      </c>
      <c r="E48" s="3">
        <v>10903</v>
      </c>
      <c r="F48" s="3">
        <v>839</v>
      </c>
      <c r="G48" s="3">
        <f t="shared" si="2"/>
        <v>11742</v>
      </c>
      <c r="H48" s="4">
        <f t="shared" si="3"/>
        <v>44.544610897520883</v>
      </c>
      <c r="I48" s="4">
        <f t="shared" si="4"/>
        <v>168.05111821086263</v>
      </c>
      <c r="J48" s="5">
        <f t="shared" si="5"/>
        <v>49.465376782077392</v>
      </c>
    </row>
    <row r="49" spans="1:10" x14ac:dyDescent="0.25">
      <c r="A49" s="6" t="s">
        <v>42</v>
      </c>
      <c r="B49" s="7">
        <v>300</v>
      </c>
      <c r="C49" s="7">
        <v>0</v>
      </c>
      <c r="D49" s="7">
        <f t="shared" si="1"/>
        <v>300</v>
      </c>
      <c r="E49" s="7">
        <v>0</v>
      </c>
      <c r="F49" s="7">
        <v>0</v>
      </c>
      <c r="G49" s="7">
        <f t="shared" si="2"/>
        <v>0</v>
      </c>
      <c r="H49" s="8">
        <f t="shared" si="3"/>
        <v>-100</v>
      </c>
      <c r="I49" s="8">
        <f t="shared" si="4"/>
        <v>0</v>
      </c>
      <c r="J49" s="9">
        <f t="shared" si="5"/>
        <v>-100</v>
      </c>
    </row>
    <row r="50" spans="1:10" x14ac:dyDescent="0.25">
      <c r="A50" s="10" t="s">
        <v>43</v>
      </c>
      <c r="B50" s="3">
        <v>1102</v>
      </c>
      <c r="C50" s="3">
        <v>9</v>
      </c>
      <c r="D50" s="3">
        <f t="shared" si="1"/>
        <v>1111</v>
      </c>
      <c r="E50" s="3">
        <v>1347</v>
      </c>
      <c r="F50" s="3">
        <v>6</v>
      </c>
      <c r="G50" s="3">
        <f t="shared" si="2"/>
        <v>1353</v>
      </c>
      <c r="H50" s="4">
        <f t="shared" si="3"/>
        <v>22.232304900181489</v>
      </c>
      <c r="I50" s="4">
        <f t="shared" si="4"/>
        <v>-33.333333333333329</v>
      </c>
      <c r="J50" s="5">
        <f t="shared" si="5"/>
        <v>21.782178217821784</v>
      </c>
    </row>
    <row r="51" spans="1:10" x14ac:dyDescent="0.25">
      <c r="A51" s="6" t="s">
        <v>44</v>
      </c>
      <c r="B51" s="7">
        <v>3653</v>
      </c>
      <c r="C51" s="7">
        <v>58</v>
      </c>
      <c r="D51" s="7">
        <f t="shared" si="1"/>
        <v>3711</v>
      </c>
      <c r="E51" s="7">
        <v>3761</v>
      </c>
      <c r="F51" s="7">
        <v>70</v>
      </c>
      <c r="G51" s="7">
        <f t="shared" si="2"/>
        <v>3831</v>
      </c>
      <c r="H51" s="8">
        <f t="shared" si="3"/>
        <v>2.9564741308513551</v>
      </c>
      <c r="I51" s="8">
        <f t="shared" si="4"/>
        <v>20.689655172413794</v>
      </c>
      <c r="J51" s="9">
        <f t="shared" si="5"/>
        <v>3.2336297493936947</v>
      </c>
    </row>
    <row r="52" spans="1:10" x14ac:dyDescent="0.25">
      <c r="A52" s="10" t="s">
        <v>45</v>
      </c>
      <c r="B52" s="3">
        <v>5308</v>
      </c>
      <c r="C52" s="3">
        <v>132</v>
      </c>
      <c r="D52" s="3">
        <f t="shared" si="1"/>
        <v>5440</v>
      </c>
      <c r="E52" s="3">
        <v>5387</v>
      </c>
      <c r="F52" s="3">
        <v>142</v>
      </c>
      <c r="G52" s="3">
        <f t="shared" si="2"/>
        <v>5529</v>
      </c>
      <c r="H52" s="4">
        <f t="shared" si="3"/>
        <v>1.4883195177091184</v>
      </c>
      <c r="I52" s="4">
        <f t="shared" si="4"/>
        <v>7.5757575757575761</v>
      </c>
      <c r="J52" s="5">
        <f t="shared" si="5"/>
        <v>1.6360294117647061</v>
      </c>
    </row>
    <row r="53" spans="1:10" x14ac:dyDescent="0.25">
      <c r="A53" s="6" t="s">
        <v>46</v>
      </c>
      <c r="B53" s="7">
        <v>2109</v>
      </c>
      <c r="C53" s="7">
        <v>1</v>
      </c>
      <c r="D53" s="7">
        <f t="shared" si="1"/>
        <v>2110</v>
      </c>
      <c r="E53" s="7">
        <v>2720</v>
      </c>
      <c r="F53" s="7">
        <v>0</v>
      </c>
      <c r="G53" s="7">
        <f t="shared" si="2"/>
        <v>2720</v>
      </c>
      <c r="H53" s="8">
        <f t="shared" si="3"/>
        <v>28.971076339497394</v>
      </c>
      <c r="I53" s="8">
        <f t="shared" si="4"/>
        <v>-100</v>
      </c>
      <c r="J53" s="9">
        <f t="shared" si="5"/>
        <v>28.90995260663507</v>
      </c>
    </row>
    <row r="54" spans="1:10" x14ac:dyDescent="0.25">
      <c r="A54" s="10" t="s">
        <v>47</v>
      </c>
      <c r="B54" s="3">
        <v>758</v>
      </c>
      <c r="C54" s="3">
        <v>78</v>
      </c>
      <c r="D54" s="3">
        <f t="shared" si="1"/>
        <v>836</v>
      </c>
      <c r="E54" s="3">
        <v>696</v>
      </c>
      <c r="F54" s="3">
        <v>83</v>
      </c>
      <c r="G54" s="3">
        <f t="shared" si="2"/>
        <v>779</v>
      </c>
      <c r="H54" s="4">
        <f t="shared" si="3"/>
        <v>-8.1794195250659634</v>
      </c>
      <c r="I54" s="4">
        <f t="shared" si="4"/>
        <v>6.4102564102564097</v>
      </c>
      <c r="J54" s="5">
        <f t="shared" si="5"/>
        <v>-6.8181818181818175</v>
      </c>
    </row>
    <row r="55" spans="1:10" x14ac:dyDescent="0.25">
      <c r="A55" s="6" t="s">
        <v>48</v>
      </c>
      <c r="B55" s="7">
        <v>164</v>
      </c>
      <c r="C55" s="7">
        <v>0</v>
      </c>
      <c r="D55" s="7">
        <f t="shared" si="1"/>
        <v>164</v>
      </c>
      <c r="E55" s="7">
        <v>0</v>
      </c>
      <c r="F55" s="7">
        <v>0</v>
      </c>
      <c r="G55" s="7">
        <f t="shared" si="2"/>
        <v>0</v>
      </c>
      <c r="H55" s="8">
        <f t="shared" si="3"/>
        <v>-100</v>
      </c>
      <c r="I55" s="8">
        <f t="shared" si="4"/>
        <v>0</v>
      </c>
      <c r="J55" s="9">
        <f t="shared" si="5"/>
        <v>-100</v>
      </c>
    </row>
    <row r="56" spans="1:10" x14ac:dyDescent="0.25">
      <c r="A56" s="10" t="s">
        <v>49</v>
      </c>
      <c r="B56" s="3">
        <v>0</v>
      </c>
      <c r="C56" s="3">
        <v>0</v>
      </c>
      <c r="D56" s="3">
        <f t="shared" si="1"/>
        <v>0</v>
      </c>
      <c r="E56" s="3">
        <v>197</v>
      </c>
      <c r="F56" s="3">
        <v>2</v>
      </c>
      <c r="G56" s="3">
        <f>+E56+F56</f>
        <v>199</v>
      </c>
      <c r="H56" s="4">
        <f t="shared" si="3"/>
        <v>0</v>
      </c>
      <c r="I56" s="4">
        <f t="shared" si="4"/>
        <v>0</v>
      </c>
      <c r="J56" s="5">
        <f t="shared" si="5"/>
        <v>0</v>
      </c>
    </row>
    <row r="57" spans="1:10" x14ac:dyDescent="0.25">
      <c r="A57" s="6" t="s">
        <v>50</v>
      </c>
      <c r="B57" s="7">
        <v>10334</v>
      </c>
      <c r="C57" s="7">
        <v>27</v>
      </c>
      <c r="D57" s="7">
        <f t="shared" si="1"/>
        <v>10361</v>
      </c>
      <c r="E57" s="7">
        <v>9462</v>
      </c>
      <c r="F57" s="7">
        <v>34</v>
      </c>
      <c r="G57" s="7">
        <f t="shared" si="2"/>
        <v>9496</v>
      </c>
      <c r="H57" s="8">
        <f t="shared" si="3"/>
        <v>-8.4381652796593762</v>
      </c>
      <c r="I57" s="8">
        <f t="shared" si="4"/>
        <v>25.925925925925924</v>
      </c>
      <c r="J57" s="9">
        <f t="shared" si="5"/>
        <v>-8.3486149985522626</v>
      </c>
    </row>
    <row r="58" spans="1:10" x14ac:dyDescent="0.25">
      <c r="A58" s="10" t="s">
        <v>59</v>
      </c>
      <c r="B58" s="3">
        <v>666</v>
      </c>
      <c r="C58" s="3">
        <v>150</v>
      </c>
      <c r="D58" s="3">
        <f t="shared" si="1"/>
        <v>816</v>
      </c>
      <c r="E58" s="3">
        <v>670</v>
      </c>
      <c r="F58" s="3">
        <v>205</v>
      </c>
      <c r="G58" s="3">
        <f t="shared" si="2"/>
        <v>875</v>
      </c>
      <c r="H58" s="4">
        <f t="shared" si="3"/>
        <v>0.60060060060060061</v>
      </c>
      <c r="I58" s="4">
        <f t="shared" si="4"/>
        <v>36.666666666666664</v>
      </c>
      <c r="J58" s="5">
        <f t="shared" si="5"/>
        <v>7.2303921568627461</v>
      </c>
    </row>
    <row r="59" spans="1:10" x14ac:dyDescent="0.25">
      <c r="A59" s="6" t="s">
        <v>60</v>
      </c>
      <c r="B59" s="7">
        <v>0</v>
      </c>
      <c r="C59" s="7">
        <v>228</v>
      </c>
      <c r="D59" s="7">
        <f t="shared" si="1"/>
        <v>228</v>
      </c>
      <c r="E59" s="7">
        <v>0</v>
      </c>
      <c r="F59" s="7">
        <v>220</v>
      </c>
      <c r="G59" s="7">
        <f t="shared" si="2"/>
        <v>220</v>
      </c>
      <c r="H59" s="8">
        <f t="shared" si="3"/>
        <v>0</v>
      </c>
      <c r="I59" s="8">
        <f t="shared" si="4"/>
        <v>-3.5087719298245612</v>
      </c>
      <c r="J59" s="9">
        <f t="shared" si="5"/>
        <v>-3.5087719298245612</v>
      </c>
    </row>
    <row r="60" spans="1:10" x14ac:dyDescent="0.25">
      <c r="A60" s="11" t="s">
        <v>51</v>
      </c>
      <c r="B60" s="22">
        <f>+B61-SUM(B6+B10+B20+B32+B58+B59)</f>
        <v>573910</v>
      </c>
      <c r="C60" s="22">
        <f t="shared" ref="C60:D60" si="6">+C61-SUM(C6+C10+C20+C32+C58+C59)</f>
        <v>481026</v>
      </c>
      <c r="D60" s="22">
        <f t="shared" si="6"/>
        <v>1054936</v>
      </c>
      <c r="E60" s="22">
        <f>+E61-SUM(E6+E10+E20+E32+E58+E59+E5)</f>
        <v>581388</v>
      </c>
      <c r="F60" s="22">
        <f t="shared" ref="F60:G60" si="7">+F61-SUM(F6+F10+F20+F32+F58+F59+F5)</f>
        <v>541103</v>
      </c>
      <c r="G60" s="22">
        <f t="shared" si="7"/>
        <v>1122491</v>
      </c>
      <c r="H60" s="23">
        <f>+IFERROR(((E60-B60)/B60)*100,0)</f>
        <v>1.3029917582896273</v>
      </c>
      <c r="I60" s="23">
        <f t="shared" ref="I60:J60" si="8">+IFERROR(((F60-C60)/C60)*100,0)</f>
        <v>12.489345690253749</v>
      </c>
      <c r="J60" s="23">
        <f t="shared" si="8"/>
        <v>6.4037060068098919</v>
      </c>
    </row>
    <row r="61" spans="1:10" x14ac:dyDescent="0.25">
      <c r="A61" s="14" t="s">
        <v>52</v>
      </c>
      <c r="B61" s="24">
        <f>SUM(B4:B59)</f>
        <v>712181</v>
      </c>
      <c r="C61" s="24">
        <f t="shared" ref="C61:G61" si="9">SUM(C4:C59)</f>
        <v>560160</v>
      </c>
      <c r="D61" s="24">
        <f t="shared" si="9"/>
        <v>1272341</v>
      </c>
      <c r="E61" s="24">
        <f t="shared" si="9"/>
        <v>728296</v>
      </c>
      <c r="F61" s="24">
        <f t="shared" si="9"/>
        <v>629447</v>
      </c>
      <c r="G61" s="24">
        <f t="shared" si="9"/>
        <v>1357743</v>
      </c>
      <c r="H61" s="25">
        <f>+IFERROR(((E61-B61)/B61)*100,0)</f>
        <v>2.2627674706289551</v>
      </c>
      <c r="I61" s="25">
        <f t="shared" ref="I61" si="10">+IFERROR(((F61-C61)/C61)*100,0)</f>
        <v>12.369144530134248</v>
      </c>
      <c r="J61" s="25">
        <f t="shared" ref="J61" si="11">+IFERROR(((G61-D61)/D61)*100,0)</f>
        <v>6.712194293825319</v>
      </c>
    </row>
    <row r="62" spans="1:10" x14ac:dyDescent="0.25">
      <c r="A62" s="26"/>
      <c r="B62" s="27"/>
      <c r="C62" s="27"/>
      <c r="D62" s="27"/>
      <c r="E62" s="27"/>
      <c r="F62" s="27"/>
      <c r="G62" s="27"/>
      <c r="H62" s="27"/>
      <c r="I62" s="27"/>
      <c r="J62" s="28"/>
    </row>
    <row r="63" spans="1:10" x14ac:dyDescent="0.25">
      <c r="A63" s="26"/>
      <c r="B63" s="27"/>
      <c r="C63" s="27"/>
      <c r="D63" s="27"/>
      <c r="E63" s="27"/>
      <c r="F63" s="27"/>
      <c r="G63" s="27"/>
      <c r="H63" s="27"/>
      <c r="I63" s="27"/>
      <c r="J63" s="28"/>
    </row>
    <row r="64" spans="1:10" ht="15.75" thickBot="1" x14ac:dyDescent="0.3">
      <c r="A64" s="29"/>
      <c r="B64" s="30"/>
      <c r="C64" s="30"/>
      <c r="D64" s="30"/>
      <c r="E64" s="30"/>
      <c r="F64" s="30"/>
      <c r="G64" s="30"/>
      <c r="H64" s="30"/>
      <c r="I64" s="30"/>
      <c r="J64" s="31"/>
    </row>
    <row r="65" spans="1:10" ht="50.25" customHeight="1" x14ac:dyDescent="0.25">
      <c r="A65" s="49" t="s">
        <v>73</v>
      </c>
      <c r="B65" s="49"/>
      <c r="C65" s="49"/>
      <c r="D65" s="49"/>
      <c r="E65" s="49"/>
      <c r="F65" s="49"/>
      <c r="G65" s="49"/>
      <c r="H65" s="49"/>
      <c r="I65" s="49"/>
      <c r="J65" s="49"/>
    </row>
  </sheetData>
  <mergeCells count="6">
    <mergeCell ref="A65:J65"/>
    <mergeCell ref="A1:J1"/>
    <mergeCell ref="A2:A3"/>
    <mergeCell ref="B2:D2"/>
    <mergeCell ref="E2:G2"/>
    <mergeCell ref="H2:J2"/>
  </mergeCells>
  <conditionalFormatting sqref="H8:J59">
    <cfRule type="cellIs" dxfId="11" priority="1" operator="equal">
      <formula>0</formula>
    </cfRule>
  </conditionalFormatting>
  <conditionalFormatting sqref="H4:J5">
    <cfRule type="cellIs" dxfId="10" priority="5" operator="equal">
      <formula>0</formula>
    </cfRule>
  </conditionalFormatting>
  <conditionalFormatting sqref="B4:G5">
    <cfRule type="cellIs" dxfId="9" priority="6" operator="equal">
      <formula>0</formula>
    </cfRule>
  </conditionalFormatting>
  <conditionalFormatting sqref="B6:G7">
    <cfRule type="cellIs" dxfId="8" priority="4" operator="equal">
      <formula>0</formula>
    </cfRule>
  </conditionalFormatting>
  <conditionalFormatting sqref="H6:J7">
    <cfRule type="cellIs" dxfId="7" priority="3" operator="equal">
      <formula>0</formula>
    </cfRule>
  </conditionalFormatting>
  <conditionalFormatting sqref="B8:G59">
    <cfRule type="cellIs" dxfId="6"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ignoredErrors>
    <ignoredError sqref="D5:G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zoomScale="90" zoomScaleNormal="90" workbookViewId="0">
      <selection activeCell="H43" sqref="H43"/>
    </sheetView>
  </sheetViews>
  <sheetFormatPr defaultRowHeight="15" x14ac:dyDescent="0.25"/>
  <cols>
    <col min="1" max="1" width="34" bestFit="1" customWidth="1"/>
    <col min="2" max="10" width="14.28515625" customWidth="1"/>
  </cols>
  <sheetData>
    <row r="1" spans="1:10" ht="18" customHeight="1" x14ac:dyDescent="0.25">
      <c r="A1" s="50" t="s">
        <v>67</v>
      </c>
      <c r="B1" s="51"/>
      <c r="C1" s="51"/>
      <c r="D1" s="51"/>
      <c r="E1" s="51"/>
      <c r="F1" s="51"/>
      <c r="G1" s="51"/>
      <c r="H1" s="51"/>
      <c r="I1" s="51"/>
      <c r="J1" s="52"/>
    </row>
    <row r="2" spans="1:10" ht="30" customHeight="1" x14ac:dyDescent="0.25">
      <c r="A2" s="53" t="s">
        <v>1</v>
      </c>
      <c r="B2" s="55" t="s">
        <v>74</v>
      </c>
      <c r="C2" s="55"/>
      <c r="D2" s="55"/>
      <c r="E2" s="55" t="s">
        <v>75</v>
      </c>
      <c r="F2" s="55"/>
      <c r="G2" s="55"/>
      <c r="H2" s="56" t="s">
        <v>70</v>
      </c>
      <c r="I2" s="56"/>
      <c r="J2" s="57"/>
    </row>
    <row r="3" spans="1:10" x14ac:dyDescent="0.25">
      <c r="A3" s="54"/>
      <c r="B3" s="1" t="s">
        <v>2</v>
      </c>
      <c r="C3" s="1" t="s">
        <v>3</v>
      </c>
      <c r="D3" s="1" t="s">
        <v>4</v>
      </c>
      <c r="E3" s="1" t="s">
        <v>2</v>
      </c>
      <c r="F3" s="1" t="s">
        <v>3</v>
      </c>
      <c r="G3" s="1" t="s">
        <v>4</v>
      </c>
      <c r="H3" s="1" t="s">
        <v>2</v>
      </c>
      <c r="I3" s="1" t="s">
        <v>3</v>
      </c>
      <c r="J3" s="2" t="s">
        <v>4</v>
      </c>
    </row>
    <row r="4" spans="1:10" x14ac:dyDescent="0.25">
      <c r="A4" s="10" t="s">
        <v>5</v>
      </c>
      <c r="B4" s="3">
        <v>205132.505</v>
      </c>
      <c r="C4" s="3">
        <v>1983814.7020000005</v>
      </c>
      <c r="D4" s="3">
        <f>SUM(B4:C4)</f>
        <v>2188947.2070000004</v>
      </c>
      <c r="E4" s="3">
        <v>193640.26300000001</v>
      </c>
      <c r="F4" s="3">
        <v>2217293.2480000001</v>
      </c>
      <c r="G4" s="3">
        <f>SUM(E4:F4)</f>
        <v>2410933.5109999999</v>
      </c>
      <c r="H4" s="4">
        <f>+IFERROR(((E4-B4)/B4)*100,0)</f>
        <v>-5.6023505392282891</v>
      </c>
      <c r="I4" s="4">
        <f t="shared" ref="I4:J4" si="0">+IFERROR(((F4-C4)/C4)*100,0)</f>
        <v>11.769171070494444</v>
      </c>
      <c r="J4" s="5">
        <f t="shared" si="0"/>
        <v>10.141236083269298</v>
      </c>
    </row>
    <row r="5" spans="1:10" x14ac:dyDescent="0.25">
      <c r="A5" s="6" t="s">
        <v>72</v>
      </c>
      <c r="B5" s="7">
        <v>0</v>
      </c>
      <c r="C5" s="7">
        <v>0</v>
      </c>
      <c r="D5" s="7">
        <f>+B5+C5</f>
        <v>0</v>
      </c>
      <c r="E5" s="7">
        <v>308.35000000000002</v>
      </c>
      <c r="F5" s="7">
        <v>301.88900000000001</v>
      </c>
      <c r="G5" s="7">
        <f>+E5+F5</f>
        <v>610.23900000000003</v>
      </c>
      <c r="H5" s="8"/>
      <c r="I5" s="8"/>
      <c r="J5" s="9"/>
    </row>
    <row r="6" spans="1:10" x14ac:dyDescent="0.25">
      <c r="A6" s="10" t="s">
        <v>55</v>
      </c>
      <c r="B6" s="3">
        <v>139881.20300000001</v>
      </c>
      <c r="C6" s="3">
        <v>208140.08899999998</v>
      </c>
      <c r="D6" s="3">
        <f t="shared" ref="D6:D59" si="1">SUM(B6:C6)</f>
        <v>348021.29200000002</v>
      </c>
      <c r="E6" s="3">
        <v>148629.96899999998</v>
      </c>
      <c r="F6" s="3">
        <v>183551.76</v>
      </c>
      <c r="G6" s="3">
        <f t="shared" ref="G6:G59" si="2">SUM(E6:F6)</f>
        <v>332181.72899999999</v>
      </c>
      <c r="H6" s="4">
        <f t="shared" ref="H6:H59" si="3">+IFERROR(((E6-B6)/B6)*100,0)</f>
        <v>6.2544257644109438</v>
      </c>
      <c r="I6" s="4">
        <f t="shared" ref="I6:I60" si="4">+IFERROR(((F6-C6)/C6)*100,0)</f>
        <v>-11.813355667393786</v>
      </c>
      <c r="J6" s="5">
        <f t="shared" ref="J6:J60" si="5">+IFERROR(((G6-D6)/D6)*100,0)</f>
        <v>-4.5513200956681761</v>
      </c>
    </row>
    <row r="7" spans="1:10" x14ac:dyDescent="0.25">
      <c r="A7" s="6" t="s">
        <v>6</v>
      </c>
      <c r="B7" s="7">
        <v>96681.868000000002</v>
      </c>
      <c r="C7" s="7">
        <v>33838.765999999996</v>
      </c>
      <c r="D7" s="7">
        <f t="shared" si="1"/>
        <v>130520.63399999999</v>
      </c>
      <c r="E7" s="7">
        <v>95349</v>
      </c>
      <c r="F7" s="7">
        <v>36750</v>
      </c>
      <c r="G7" s="7">
        <f t="shared" si="2"/>
        <v>132099</v>
      </c>
      <c r="H7" s="8">
        <f t="shared" si="3"/>
        <v>-1.3786121716225035</v>
      </c>
      <c r="I7" s="8">
        <f t="shared" si="4"/>
        <v>8.6032510759996512</v>
      </c>
      <c r="J7" s="9">
        <f t="shared" si="5"/>
        <v>1.2092846560950732</v>
      </c>
    </row>
    <row r="8" spans="1:10" x14ac:dyDescent="0.25">
      <c r="A8" s="10" t="s">
        <v>7</v>
      </c>
      <c r="B8" s="3">
        <v>79685.384000000005</v>
      </c>
      <c r="C8" s="3">
        <v>49304.405999999995</v>
      </c>
      <c r="D8" s="3">
        <f t="shared" si="1"/>
        <v>128989.79000000001</v>
      </c>
      <c r="E8" s="3">
        <v>100934.462</v>
      </c>
      <c r="F8" s="3">
        <v>51107.095999999998</v>
      </c>
      <c r="G8" s="3">
        <f t="shared" si="2"/>
        <v>152041.55799999999</v>
      </c>
      <c r="H8" s="4">
        <f t="shared" si="3"/>
        <v>26.666217734484398</v>
      </c>
      <c r="I8" s="4">
        <f t="shared" si="4"/>
        <v>3.6562452451004126</v>
      </c>
      <c r="J8" s="5">
        <f t="shared" si="5"/>
        <v>17.87100203822332</v>
      </c>
    </row>
    <row r="9" spans="1:10" x14ac:dyDescent="0.25">
      <c r="A9" s="6" t="s">
        <v>8</v>
      </c>
      <c r="B9" s="7">
        <v>65175.739000000001</v>
      </c>
      <c r="C9" s="7">
        <v>230677.51299999998</v>
      </c>
      <c r="D9" s="7">
        <f t="shared" si="1"/>
        <v>295853.25199999998</v>
      </c>
      <c r="E9" s="7">
        <v>67509.047999999995</v>
      </c>
      <c r="F9" s="7">
        <v>301087.55799999996</v>
      </c>
      <c r="G9" s="7">
        <f t="shared" si="2"/>
        <v>368596.60599999997</v>
      </c>
      <c r="H9" s="8">
        <f t="shared" si="3"/>
        <v>3.5800269176848061</v>
      </c>
      <c r="I9" s="8">
        <f t="shared" si="4"/>
        <v>30.523150732945521</v>
      </c>
      <c r="J9" s="9">
        <f t="shared" si="5"/>
        <v>24.587647256958324</v>
      </c>
    </row>
    <row r="10" spans="1:10" x14ac:dyDescent="0.25">
      <c r="A10" s="10" t="s">
        <v>56</v>
      </c>
      <c r="B10" s="3">
        <v>4566.3989999999994</v>
      </c>
      <c r="C10" s="3">
        <v>4063.4050000000002</v>
      </c>
      <c r="D10" s="3">
        <f t="shared" si="1"/>
        <v>8629.8040000000001</v>
      </c>
      <c r="E10" s="3">
        <v>5336.6180000000004</v>
      </c>
      <c r="F10" s="3">
        <v>7308.4769999999999</v>
      </c>
      <c r="G10" s="3">
        <f t="shared" si="2"/>
        <v>12645.095000000001</v>
      </c>
      <c r="H10" s="4">
        <f t="shared" si="3"/>
        <v>16.86709812261261</v>
      </c>
      <c r="I10" s="4">
        <f t="shared" si="4"/>
        <v>79.860904832277342</v>
      </c>
      <c r="J10" s="5">
        <f t="shared" si="5"/>
        <v>46.528183027100049</v>
      </c>
    </row>
    <row r="11" spans="1:10" x14ac:dyDescent="0.25">
      <c r="A11" s="6" t="s">
        <v>9</v>
      </c>
      <c r="B11" s="7">
        <v>12447.820999999998</v>
      </c>
      <c r="C11" s="7">
        <v>29172.109000000004</v>
      </c>
      <c r="D11" s="7">
        <f t="shared" si="1"/>
        <v>41619.93</v>
      </c>
      <c r="E11" s="7">
        <v>13949.226999999999</v>
      </c>
      <c r="F11" s="7">
        <v>38140.804000000004</v>
      </c>
      <c r="G11" s="7">
        <f t="shared" si="2"/>
        <v>52090.031000000003</v>
      </c>
      <c r="H11" s="8">
        <f t="shared" si="3"/>
        <v>12.061596965444805</v>
      </c>
      <c r="I11" s="8">
        <f t="shared" si="4"/>
        <v>30.74407475990165</v>
      </c>
      <c r="J11" s="9">
        <f t="shared" si="5"/>
        <v>25.156459897938326</v>
      </c>
    </row>
    <row r="12" spans="1:10" x14ac:dyDescent="0.25">
      <c r="A12" s="10" t="s">
        <v>10</v>
      </c>
      <c r="B12" s="3">
        <v>20681.011000000002</v>
      </c>
      <c r="C12" s="3">
        <v>11918.377999999999</v>
      </c>
      <c r="D12" s="3">
        <f t="shared" si="1"/>
        <v>32599.389000000003</v>
      </c>
      <c r="E12" s="3">
        <v>21554.044999999998</v>
      </c>
      <c r="F12" s="3">
        <v>19654.942999999999</v>
      </c>
      <c r="G12" s="3">
        <f t="shared" si="2"/>
        <v>41208.987999999998</v>
      </c>
      <c r="H12" s="4">
        <f t="shared" si="3"/>
        <v>4.2214280530095749</v>
      </c>
      <c r="I12" s="4">
        <f t="shared" si="4"/>
        <v>64.912901738810447</v>
      </c>
      <c r="J12" s="5">
        <f t="shared" si="5"/>
        <v>26.410307874175171</v>
      </c>
    </row>
    <row r="13" spans="1:10" x14ac:dyDescent="0.25">
      <c r="A13" s="6" t="s">
        <v>11</v>
      </c>
      <c r="B13" s="7">
        <v>38088.933000000005</v>
      </c>
      <c r="C13" s="7">
        <v>9670.5210000000006</v>
      </c>
      <c r="D13" s="7">
        <f t="shared" si="1"/>
        <v>47759.454000000005</v>
      </c>
      <c r="E13" s="7">
        <v>37112.638999999996</v>
      </c>
      <c r="F13" s="7">
        <v>10800.396000000001</v>
      </c>
      <c r="G13" s="7">
        <f t="shared" si="2"/>
        <v>47913.034999999996</v>
      </c>
      <c r="H13" s="8">
        <f t="shared" si="3"/>
        <v>-2.5631959813629033</v>
      </c>
      <c r="I13" s="8">
        <f t="shared" si="4"/>
        <v>11.683703494361886</v>
      </c>
      <c r="J13" s="42">
        <f t="shared" si="5"/>
        <v>0.32157193421849217</v>
      </c>
    </row>
    <row r="14" spans="1:10" x14ac:dyDescent="0.25">
      <c r="A14" s="10" t="s">
        <v>12</v>
      </c>
      <c r="B14" s="3">
        <v>31677.703000000005</v>
      </c>
      <c r="C14" s="3">
        <v>4159.5320000000002</v>
      </c>
      <c r="D14" s="3">
        <f t="shared" si="1"/>
        <v>35837.235000000008</v>
      </c>
      <c r="E14" s="3">
        <v>30734.641</v>
      </c>
      <c r="F14" s="3">
        <v>5209.3130000000001</v>
      </c>
      <c r="G14" s="3">
        <f t="shared" si="2"/>
        <v>35943.953999999998</v>
      </c>
      <c r="H14" s="4">
        <f t="shared" si="3"/>
        <v>-2.9770529763474491</v>
      </c>
      <c r="I14" s="4">
        <f t="shared" si="4"/>
        <v>25.237959462747249</v>
      </c>
      <c r="J14" s="40">
        <f t="shared" si="5"/>
        <v>0.29778804084631533</v>
      </c>
    </row>
    <row r="15" spans="1:10" x14ac:dyDescent="0.25">
      <c r="A15" s="6" t="s">
        <v>13</v>
      </c>
      <c r="B15" s="7">
        <v>9713.7669999999998</v>
      </c>
      <c r="C15" s="7">
        <v>272.24600000000004</v>
      </c>
      <c r="D15" s="7">
        <f t="shared" si="1"/>
        <v>9986.012999999999</v>
      </c>
      <c r="E15" s="7">
        <v>9470.9110000000001</v>
      </c>
      <c r="F15" s="7">
        <v>250.74299999999999</v>
      </c>
      <c r="G15" s="7">
        <f t="shared" si="2"/>
        <v>9721.6540000000005</v>
      </c>
      <c r="H15" s="8">
        <f t="shared" si="3"/>
        <v>-2.5001217344414353</v>
      </c>
      <c r="I15" s="8">
        <f t="shared" si="4"/>
        <v>-7.8983713259331774</v>
      </c>
      <c r="J15" s="9">
        <f t="shared" si="5"/>
        <v>-2.6472927683951402</v>
      </c>
    </row>
    <row r="16" spans="1:10" x14ac:dyDescent="0.25">
      <c r="A16" s="10" t="s">
        <v>14</v>
      </c>
      <c r="B16" s="3">
        <v>19742.535</v>
      </c>
      <c r="C16" s="3">
        <v>4339.8920000000007</v>
      </c>
      <c r="D16" s="3">
        <f t="shared" si="1"/>
        <v>24082.427</v>
      </c>
      <c r="E16" s="3">
        <v>19065.292000000001</v>
      </c>
      <c r="F16" s="3">
        <v>5450.5190000000002</v>
      </c>
      <c r="G16" s="3">
        <f t="shared" si="2"/>
        <v>24515.811000000002</v>
      </c>
      <c r="H16" s="4">
        <f t="shared" si="3"/>
        <v>-3.43037507594642</v>
      </c>
      <c r="I16" s="4">
        <f t="shared" si="4"/>
        <v>25.591120700699449</v>
      </c>
      <c r="J16" s="5">
        <f t="shared" si="5"/>
        <v>1.7995860633149716</v>
      </c>
    </row>
    <row r="17" spans="1:10" x14ac:dyDescent="0.25">
      <c r="A17" s="6" t="s">
        <v>15</v>
      </c>
      <c r="B17" s="7">
        <v>2023.3050000000001</v>
      </c>
      <c r="C17" s="7">
        <v>42.813999999999993</v>
      </c>
      <c r="D17" s="7">
        <f t="shared" si="1"/>
        <v>2066.1190000000001</v>
      </c>
      <c r="E17" s="7">
        <v>2232.4169999999999</v>
      </c>
      <c r="F17" s="7">
        <v>65.948000000000008</v>
      </c>
      <c r="G17" s="7">
        <f t="shared" si="2"/>
        <v>2298.3649999999998</v>
      </c>
      <c r="H17" s="8">
        <f t="shared" si="3"/>
        <v>10.335169438122273</v>
      </c>
      <c r="I17" s="8">
        <f t="shared" si="4"/>
        <v>54.033727285467414</v>
      </c>
      <c r="J17" s="9">
        <f t="shared" si="5"/>
        <v>11.240688459861198</v>
      </c>
    </row>
    <row r="18" spans="1:10" x14ac:dyDescent="0.25">
      <c r="A18" s="10" t="s">
        <v>16</v>
      </c>
      <c r="B18" s="3">
        <v>2609.232</v>
      </c>
      <c r="C18" s="3">
        <v>0</v>
      </c>
      <c r="D18" s="3">
        <f t="shared" si="1"/>
        <v>2609.232</v>
      </c>
      <c r="E18" s="3">
        <v>2878.3270000000002</v>
      </c>
      <c r="F18" s="3">
        <v>0</v>
      </c>
      <c r="G18" s="3">
        <f t="shared" si="2"/>
        <v>2878.3270000000002</v>
      </c>
      <c r="H18" s="4">
        <f t="shared" si="3"/>
        <v>10.31318794189249</v>
      </c>
      <c r="I18" s="4">
        <f t="shared" si="4"/>
        <v>0</v>
      </c>
      <c r="J18" s="5">
        <f t="shared" si="5"/>
        <v>10.31318794189249</v>
      </c>
    </row>
    <row r="19" spans="1:10" x14ac:dyDescent="0.25">
      <c r="A19" s="6" t="s">
        <v>17</v>
      </c>
      <c r="B19" s="7">
        <v>1601.1679999999997</v>
      </c>
      <c r="C19" s="7">
        <v>223.392</v>
      </c>
      <c r="D19" s="7">
        <f t="shared" si="1"/>
        <v>1824.5599999999997</v>
      </c>
      <c r="E19" s="7">
        <v>1302.46</v>
      </c>
      <c r="F19" s="7">
        <v>209.50200000000001</v>
      </c>
      <c r="G19" s="7">
        <f t="shared" si="2"/>
        <v>1511.962</v>
      </c>
      <c r="H19" s="8">
        <f t="shared" si="3"/>
        <v>-18.655631389085947</v>
      </c>
      <c r="I19" s="8">
        <f t="shared" si="4"/>
        <v>-6.2177696605070842</v>
      </c>
      <c r="J19" s="9">
        <f t="shared" si="5"/>
        <v>-17.132788179067816</v>
      </c>
    </row>
    <row r="20" spans="1:10" x14ac:dyDescent="0.25">
      <c r="A20" s="10" t="s">
        <v>57</v>
      </c>
      <c r="B20" s="3">
        <v>0</v>
      </c>
      <c r="C20" s="3">
        <v>0</v>
      </c>
      <c r="D20" s="3"/>
      <c r="E20" s="3">
        <v>0</v>
      </c>
      <c r="F20" s="3">
        <v>0</v>
      </c>
      <c r="G20" s="3"/>
      <c r="H20" s="4">
        <f t="shared" si="3"/>
        <v>0</v>
      </c>
      <c r="I20" s="4">
        <f t="shared" si="4"/>
        <v>0</v>
      </c>
      <c r="J20" s="5">
        <f t="shared" si="5"/>
        <v>0</v>
      </c>
    </row>
    <row r="21" spans="1:10" x14ac:dyDescent="0.25">
      <c r="A21" s="6" t="s">
        <v>18</v>
      </c>
      <c r="B21" s="7">
        <v>2898.4229999999998</v>
      </c>
      <c r="C21" s="7">
        <v>215.15000000000003</v>
      </c>
      <c r="D21" s="7">
        <f t="shared" si="1"/>
        <v>3113.5729999999999</v>
      </c>
      <c r="E21" s="7">
        <v>3380.415</v>
      </c>
      <c r="F21" s="7">
        <v>238.47899999999998</v>
      </c>
      <c r="G21" s="7">
        <f t="shared" si="2"/>
        <v>3618.8939999999998</v>
      </c>
      <c r="H21" s="8">
        <f t="shared" si="3"/>
        <v>16.629456777012887</v>
      </c>
      <c r="I21" s="8">
        <f t="shared" si="4"/>
        <v>10.843132698117568</v>
      </c>
      <c r="J21" s="9">
        <f t="shared" si="5"/>
        <v>16.229617869887743</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4702.1639999999998</v>
      </c>
      <c r="C23" s="7">
        <v>66.152000000000001</v>
      </c>
      <c r="D23" s="7">
        <f t="shared" si="1"/>
        <v>4768.3159999999998</v>
      </c>
      <c r="E23" s="7">
        <v>5874.2489999999998</v>
      </c>
      <c r="F23" s="7">
        <v>64</v>
      </c>
      <c r="G23" s="7">
        <f t="shared" si="2"/>
        <v>5938.2489999999998</v>
      </c>
      <c r="H23" s="8">
        <f t="shared" si="3"/>
        <v>24.926501925496432</v>
      </c>
      <c r="I23" s="8">
        <f t="shared" si="4"/>
        <v>-3.2531140403918268</v>
      </c>
      <c r="J23" s="9">
        <f t="shared" si="5"/>
        <v>24.535559304374964</v>
      </c>
    </row>
    <row r="24" spans="1:10" x14ac:dyDescent="0.25">
      <c r="A24" s="10" t="s">
        <v>21</v>
      </c>
      <c r="B24" s="3">
        <v>1537.701</v>
      </c>
      <c r="C24" s="3">
        <v>25.884</v>
      </c>
      <c r="D24" s="3">
        <f t="shared" si="1"/>
        <v>1563.585</v>
      </c>
      <c r="E24" s="3">
        <v>1961.1469999999999</v>
      </c>
      <c r="F24" s="3">
        <v>24</v>
      </c>
      <c r="G24" s="3">
        <f t="shared" si="2"/>
        <v>1985.1469999999999</v>
      </c>
      <c r="H24" s="4">
        <f t="shared" si="3"/>
        <v>27.537603214148909</v>
      </c>
      <c r="I24" s="4">
        <f t="shared" si="4"/>
        <v>-7.2786277236903114</v>
      </c>
      <c r="J24" s="5">
        <f t="shared" si="5"/>
        <v>26.961246110700721</v>
      </c>
    </row>
    <row r="25" spans="1:10" x14ac:dyDescent="0.25">
      <c r="A25" s="6" t="s">
        <v>22</v>
      </c>
      <c r="B25" s="7">
        <v>2048.1750000000002</v>
      </c>
      <c r="C25" s="7">
        <v>711.82900000000006</v>
      </c>
      <c r="D25" s="7">
        <f t="shared" si="1"/>
        <v>2760.0040000000004</v>
      </c>
      <c r="E25" s="7">
        <v>2017.8589999999999</v>
      </c>
      <c r="F25" s="7">
        <v>487.75700000000001</v>
      </c>
      <c r="G25" s="7">
        <f t="shared" si="2"/>
        <v>2505.616</v>
      </c>
      <c r="H25" s="8">
        <f t="shared" si="3"/>
        <v>-1.480146960098637</v>
      </c>
      <c r="I25" s="8">
        <f t="shared" si="4"/>
        <v>-31.478346625383345</v>
      </c>
      <c r="J25" s="9">
        <f t="shared" si="5"/>
        <v>-9.2169431638504999</v>
      </c>
    </row>
    <row r="26" spans="1:10" x14ac:dyDescent="0.25">
      <c r="A26" s="10" t="s">
        <v>23</v>
      </c>
      <c r="B26" s="3">
        <v>1383.2099999999998</v>
      </c>
      <c r="C26" s="3">
        <v>138.93700000000001</v>
      </c>
      <c r="D26" s="3">
        <f t="shared" si="1"/>
        <v>1522.1469999999999</v>
      </c>
      <c r="E26" s="3">
        <v>1088.0920000000001</v>
      </c>
      <c r="F26" s="3">
        <v>116.188</v>
      </c>
      <c r="G26" s="3">
        <f t="shared" si="2"/>
        <v>1204.2800000000002</v>
      </c>
      <c r="H26" s="4">
        <f t="shared" si="3"/>
        <v>-21.335733547328299</v>
      </c>
      <c r="I26" s="4">
        <f t="shared" si="4"/>
        <v>-16.373608182125718</v>
      </c>
      <c r="J26" s="5">
        <f t="shared" si="5"/>
        <v>-20.882805668572072</v>
      </c>
    </row>
    <row r="27" spans="1:10" x14ac:dyDescent="0.25">
      <c r="A27" s="6" t="s">
        <v>24</v>
      </c>
      <c r="B27" s="7">
        <v>0</v>
      </c>
      <c r="C27" s="7">
        <v>0</v>
      </c>
      <c r="D27" s="7"/>
      <c r="E27" s="7">
        <v>0</v>
      </c>
      <c r="F27" s="7">
        <v>0</v>
      </c>
      <c r="G27" s="7">
        <f t="shared" si="2"/>
        <v>0</v>
      </c>
      <c r="H27" s="8">
        <f t="shared" si="3"/>
        <v>0</v>
      </c>
      <c r="I27" s="8">
        <f t="shared" si="4"/>
        <v>0</v>
      </c>
      <c r="J27" s="9">
        <f t="shared" si="5"/>
        <v>0</v>
      </c>
    </row>
    <row r="28" spans="1:10" x14ac:dyDescent="0.25">
      <c r="A28" s="10" t="s">
        <v>25</v>
      </c>
      <c r="B28" s="3">
        <v>4314.8519999999999</v>
      </c>
      <c r="C28" s="3">
        <v>1678.9130000000002</v>
      </c>
      <c r="D28" s="3">
        <f t="shared" si="1"/>
        <v>5993.7650000000003</v>
      </c>
      <c r="E28" s="3">
        <v>4510.4930000000004</v>
      </c>
      <c r="F28" s="3">
        <v>1610.2080000000001</v>
      </c>
      <c r="G28" s="3">
        <f t="shared" si="2"/>
        <v>6120.7010000000009</v>
      </c>
      <c r="H28" s="4">
        <f t="shared" si="3"/>
        <v>4.5341300234631579</v>
      </c>
      <c r="I28" s="4">
        <f t="shared" si="4"/>
        <v>-4.0922311042918924</v>
      </c>
      <c r="J28" s="5">
        <f t="shared" si="5"/>
        <v>2.1178007479439152</v>
      </c>
    </row>
    <row r="29" spans="1:10" x14ac:dyDescent="0.25">
      <c r="A29" s="6" t="s">
        <v>26</v>
      </c>
      <c r="B29" s="7">
        <v>14257.746000000001</v>
      </c>
      <c r="C29" s="7">
        <v>1003.8140000000002</v>
      </c>
      <c r="D29" s="7">
        <f t="shared" si="1"/>
        <v>15261.560000000001</v>
      </c>
      <c r="E29" s="7">
        <v>14036.345000000001</v>
      </c>
      <c r="F29" s="7">
        <v>1090.6179999999999</v>
      </c>
      <c r="G29" s="7">
        <f t="shared" si="2"/>
        <v>15126.963000000002</v>
      </c>
      <c r="H29" s="8">
        <f t="shared" si="3"/>
        <v>-1.5528471330601612</v>
      </c>
      <c r="I29" s="8">
        <f t="shared" si="4"/>
        <v>8.6474187449068989</v>
      </c>
      <c r="J29" s="9">
        <f t="shared" si="5"/>
        <v>-0.88193474323725574</v>
      </c>
    </row>
    <row r="30" spans="1:10" x14ac:dyDescent="0.25">
      <c r="A30" s="10" t="s">
        <v>27</v>
      </c>
      <c r="B30" s="3">
        <v>8207.1059999999998</v>
      </c>
      <c r="C30" s="3">
        <v>722.37</v>
      </c>
      <c r="D30" s="3">
        <f t="shared" si="1"/>
        <v>8929.4760000000006</v>
      </c>
      <c r="E30" s="3">
        <v>8257.5990000000002</v>
      </c>
      <c r="F30" s="3">
        <v>914.39200000000005</v>
      </c>
      <c r="G30" s="3">
        <f t="shared" si="2"/>
        <v>9171.991</v>
      </c>
      <c r="H30" s="4">
        <f t="shared" si="3"/>
        <v>0.61523513891498893</v>
      </c>
      <c r="I30" s="4">
        <f t="shared" si="4"/>
        <v>26.582222406799843</v>
      </c>
      <c r="J30" s="5">
        <f t="shared" si="5"/>
        <v>2.7158928474638309</v>
      </c>
    </row>
    <row r="31" spans="1:10" x14ac:dyDescent="0.25">
      <c r="A31" s="6" t="s">
        <v>28</v>
      </c>
      <c r="B31" s="7">
        <v>3609.4189999999999</v>
      </c>
      <c r="C31" s="7">
        <v>34.114999999999995</v>
      </c>
      <c r="D31" s="7">
        <f t="shared" si="1"/>
        <v>3643.5339999999997</v>
      </c>
      <c r="E31" s="7">
        <v>3778.2190000000001</v>
      </c>
      <c r="F31" s="7">
        <v>9</v>
      </c>
      <c r="G31" s="7">
        <f t="shared" si="2"/>
        <v>3787.2190000000001</v>
      </c>
      <c r="H31" s="8">
        <f t="shared" si="3"/>
        <v>4.6766529460835722</v>
      </c>
      <c r="I31" s="8">
        <f t="shared" si="4"/>
        <v>-73.618642825736487</v>
      </c>
      <c r="J31" s="9">
        <f t="shared" si="5"/>
        <v>3.9435613884761445</v>
      </c>
    </row>
    <row r="32" spans="1:10" x14ac:dyDescent="0.25">
      <c r="A32" s="10" t="s">
        <v>58</v>
      </c>
      <c r="B32" s="3">
        <v>10.756</v>
      </c>
      <c r="C32" s="3">
        <v>1738.8150000000001</v>
      </c>
      <c r="D32" s="3">
        <f t="shared" si="1"/>
        <v>1749.5710000000001</v>
      </c>
      <c r="E32" s="3">
        <v>16.454000000000001</v>
      </c>
      <c r="F32" s="3">
        <v>2128.0190000000002</v>
      </c>
      <c r="G32" s="3">
        <f t="shared" si="2"/>
        <v>2144.4730000000004</v>
      </c>
      <c r="H32" s="4">
        <f t="shared" si="3"/>
        <v>52.975083674228344</v>
      </c>
      <c r="I32" s="4">
        <f t="shared" si="4"/>
        <v>22.383289769181893</v>
      </c>
      <c r="J32" s="5">
        <f t="shared" si="5"/>
        <v>22.571361779544826</v>
      </c>
    </row>
    <row r="33" spans="1:10" x14ac:dyDescent="0.25">
      <c r="A33" s="6" t="s">
        <v>71</v>
      </c>
      <c r="B33" s="7">
        <v>1444.425</v>
      </c>
      <c r="C33" s="7">
        <v>0</v>
      </c>
      <c r="D33" s="7">
        <f t="shared" si="1"/>
        <v>1444.425</v>
      </c>
      <c r="E33" s="7">
        <v>1745.6759999999999</v>
      </c>
      <c r="F33" s="7">
        <v>0</v>
      </c>
      <c r="G33" s="7">
        <f t="shared" si="2"/>
        <v>1745.6759999999999</v>
      </c>
      <c r="H33" s="8">
        <f t="shared" si="3"/>
        <v>20.856119216989459</v>
      </c>
      <c r="I33" s="8">
        <f t="shared" si="4"/>
        <v>0</v>
      </c>
      <c r="J33" s="9">
        <f t="shared" si="5"/>
        <v>20.856119216989459</v>
      </c>
    </row>
    <row r="34" spans="1:10" x14ac:dyDescent="0.25">
      <c r="A34" s="10" t="s">
        <v>29</v>
      </c>
      <c r="B34" s="3">
        <v>8973.6239999999998</v>
      </c>
      <c r="C34" s="3">
        <v>4566.0640000000003</v>
      </c>
      <c r="D34" s="3">
        <f t="shared" si="1"/>
        <v>13539.688</v>
      </c>
      <c r="E34" s="3">
        <v>9296.9220000000005</v>
      </c>
      <c r="F34" s="3">
        <v>4523.3270000000002</v>
      </c>
      <c r="G34" s="3">
        <f t="shared" si="2"/>
        <v>13820.249</v>
      </c>
      <c r="H34" s="4">
        <f t="shared" si="3"/>
        <v>3.6027584841976963</v>
      </c>
      <c r="I34" s="4">
        <f t="shared" si="4"/>
        <v>-0.93597023607203222</v>
      </c>
      <c r="J34" s="5">
        <f t="shared" si="5"/>
        <v>2.0721378513301021</v>
      </c>
    </row>
    <row r="35" spans="1:10" x14ac:dyDescent="0.25">
      <c r="A35" s="6" t="s">
        <v>69</v>
      </c>
      <c r="B35" s="7">
        <v>2622.3040000000001</v>
      </c>
      <c r="C35" s="7">
        <v>0</v>
      </c>
      <c r="D35" s="7">
        <f t="shared" si="1"/>
        <v>2622.3040000000001</v>
      </c>
      <c r="E35" s="7">
        <v>3000.663</v>
      </c>
      <c r="F35" s="7">
        <v>0</v>
      </c>
      <c r="G35" s="7">
        <f t="shared" si="2"/>
        <v>3000.663</v>
      </c>
      <c r="H35" s="8">
        <f t="shared" si="3"/>
        <v>14.428494941852657</v>
      </c>
      <c r="I35" s="8">
        <f t="shared" si="4"/>
        <v>0</v>
      </c>
      <c r="J35" s="9">
        <f t="shared" si="5"/>
        <v>14.428494941852657</v>
      </c>
    </row>
    <row r="36" spans="1:10" x14ac:dyDescent="0.25">
      <c r="A36" s="10" t="s">
        <v>30</v>
      </c>
      <c r="B36" s="3">
        <v>663.31200000000001</v>
      </c>
      <c r="C36" s="3">
        <v>1467.7420000000002</v>
      </c>
      <c r="D36" s="3">
        <f t="shared" si="1"/>
        <v>2131.0540000000001</v>
      </c>
      <c r="E36" s="3">
        <v>692.37200000000007</v>
      </c>
      <c r="F36" s="3">
        <v>1394.809</v>
      </c>
      <c r="G36" s="3">
        <f t="shared" si="2"/>
        <v>2087.181</v>
      </c>
      <c r="H36" s="4">
        <f t="shared" si="3"/>
        <v>4.3810454205562479</v>
      </c>
      <c r="I36" s="4">
        <f t="shared" si="4"/>
        <v>-4.9690613200412752</v>
      </c>
      <c r="J36" s="5">
        <f t="shared" si="5"/>
        <v>-2.0587465169817398</v>
      </c>
    </row>
    <row r="37" spans="1:10" x14ac:dyDescent="0.25">
      <c r="A37" s="6" t="s">
        <v>31</v>
      </c>
      <c r="B37" s="7">
        <v>2452.1570000000002</v>
      </c>
      <c r="C37" s="7">
        <v>63.483999999999995</v>
      </c>
      <c r="D37" s="7">
        <f t="shared" si="1"/>
        <v>2515.6410000000001</v>
      </c>
      <c r="E37" s="7">
        <v>2761.989</v>
      </c>
      <c r="F37" s="7">
        <v>26.451999999999998</v>
      </c>
      <c r="G37" s="7">
        <f t="shared" si="2"/>
        <v>2788.4409999999998</v>
      </c>
      <c r="H37" s="8">
        <f t="shared" si="3"/>
        <v>12.635080054009586</v>
      </c>
      <c r="I37" s="8">
        <f t="shared" si="4"/>
        <v>-58.332808266649863</v>
      </c>
      <c r="J37" s="9">
        <f t="shared" si="5"/>
        <v>10.844154630966809</v>
      </c>
    </row>
    <row r="38" spans="1:10" x14ac:dyDescent="0.25">
      <c r="A38" s="10" t="s">
        <v>32</v>
      </c>
      <c r="B38" s="3">
        <v>5169.9340000000002</v>
      </c>
      <c r="C38" s="3">
        <v>0</v>
      </c>
      <c r="D38" s="3">
        <f t="shared" si="1"/>
        <v>5169.9340000000002</v>
      </c>
      <c r="E38" s="3">
        <v>5141.9560000000001</v>
      </c>
      <c r="F38" s="3">
        <v>0</v>
      </c>
      <c r="G38" s="3">
        <f t="shared" si="2"/>
        <v>5141.9560000000001</v>
      </c>
      <c r="H38" s="41">
        <f t="shared" si="3"/>
        <v>-0.54116745010671441</v>
      </c>
      <c r="I38" s="41">
        <f t="shared" si="4"/>
        <v>0</v>
      </c>
      <c r="J38" s="40">
        <f t="shared" si="5"/>
        <v>-0.54116745010671441</v>
      </c>
    </row>
    <row r="39" spans="1:10" x14ac:dyDescent="0.25">
      <c r="A39" s="6" t="s">
        <v>33</v>
      </c>
      <c r="B39" s="7">
        <v>615.18400000000008</v>
      </c>
      <c r="C39" s="7">
        <v>52.26</v>
      </c>
      <c r="D39" s="7">
        <f t="shared" si="1"/>
        <v>667.44400000000007</v>
      </c>
      <c r="E39" s="7">
        <v>618.92200000000003</v>
      </c>
      <c r="F39" s="7">
        <v>105</v>
      </c>
      <c r="G39" s="7">
        <f t="shared" si="2"/>
        <v>723.92200000000003</v>
      </c>
      <c r="H39" s="8">
        <f t="shared" si="3"/>
        <v>0.60762308512574159</v>
      </c>
      <c r="I39" s="8">
        <f t="shared" si="4"/>
        <v>100.91848450057405</v>
      </c>
      <c r="J39" s="9">
        <f t="shared" si="5"/>
        <v>8.4618335021365017</v>
      </c>
    </row>
    <row r="40" spans="1:10" x14ac:dyDescent="0.25">
      <c r="A40" s="10" t="s">
        <v>34</v>
      </c>
      <c r="B40" s="3">
        <v>16118.367999999999</v>
      </c>
      <c r="C40" s="3">
        <v>6103.8240000000014</v>
      </c>
      <c r="D40" s="3">
        <f t="shared" si="1"/>
        <v>22222.191999999999</v>
      </c>
      <c r="E40" s="3">
        <v>16980.751</v>
      </c>
      <c r="F40" s="3">
        <v>6988.1459999999997</v>
      </c>
      <c r="G40" s="3">
        <f t="shared" si="2"/>
        <v>23968.897000000001</v>
      </c>
      <c r="H40" s="4">
        <f t="shared" si="3"/>
        <v>5.3503121407825018</v>
      </c>
      <c r="I40" s="4">
        <f t="shared" si="4"/>
        <v>14.487999653987371</v>
      </c>
      <c r="J40" s="5">
        <f t="shared" si="5"/>
        <v>7.8601831898491454</v>
      </c>
    </row>
    <row r="41" spans="1:10" x14ac:dyDescent="0.25">
      <c r="A41" s="6" t="s">
        <v>35</v>
      </c>
      <c r="B41" s="7">
        <v>408.51599999999996</v>
      </c>
      <c r="C41" s="7">
        <v>60.262999999999998</v>
      </c>
      <c r="D41" s="7">
        <f t="shared" si="1"/>
        <v>468.77899999999994</v>
      </c>
      <c r="E41" s="7">
        <v>444.20100000000002</v>
      </c>
      <c r="F41" s="7">
        <v>101</v>
      </c>
      <c r="G41" s="7">
        <f t="shared" si="2"/>
        <v>545.20100000000002</v>
      </c>
      <c r="H41" s="8">
        <f t="shared" si="3"/>
        <v>8.7352759745028496</v>
      </c>
      <c r="I41" s="8">
        <f t="shared" si="4"/>
        <v>67.598692398320708</v>
      </c>
      <c r="J41" s="9">
        <f t="shared" si="5"/>
        <v>16.302351427858351</v>
      </c>
    </row>
    <row r="42" spans="1:10" x14ac:dyDescent="0.25">
      <c r="A42" s="10" t="s">
        <v>36</v>
      </c>
      <c r="B42" s="3">
        <v>8680.3430000000008</v>
      </c>
      <c r="C42" s="3">
        <v>2399.2160000000003</v>
      </c>
      <c r="D42" s="3">
        <f t="shared" si="1"/>
        <v>11079.559000000001</v>
      </c>
      <c r="E42" s="3">
        <v>8223.1669999999995</v>
      </c>
      <c r="F42" s="3">
        <v>2534.8879999999999</v>
      </c>
      <c r="G42" s="3">
        <f t="shared" si="2"/>
        <v>10758.055</v>
      </c>
      <c r="H42" s="4">
        <f t="shared" si="3"/>
        <v>-5.2667964848854618</v>
      </c>
      <c r="I42" s="4">
        <f t="shared" si="4"/>
        <v>5.6548472501016818</v>
      </c>
      <c r="J42" s="5">
        <f t="shared" si="5"/>
        <v>-2.9017761447003512</v>
      </c>
    </row>
    <row r="43" spans="1:10" x14ac:dyDescent="0.25">
      <c r="A43" s="6" t="s">
        <v>37</v>
      </c>
      <c r="B43" s="7">
        <v>7146.9440000000004</v>
      </c>
      <c r="C43" s="7">
        <v>186.50900000000001</v>
      </c>
      <c r="D43" s="7">
        <f t="shared" si="1"/>
        <v>7333.4530000000004</v>
      </c>
      <c r="E43" s="7">
        <v>7067.5659999999998</v>
      </c>
      <c r="F43" s="7">
        <v>248.512</v>
      </c>
      <c r="G43" s="7">
        <f t="shared" si="2"/>
        <v>7316.0779999999995</v>
      </c>
      <c r="H43" s="8">
        <f t="shared" si="3"/>
        <v>-1.1106565267616564</v>
      </c>
      <c r="I43" s="8">
        <f t="shared" si="4"/>
        <v>33.243972140754593</v>
      </c>
      <c r="J43" s="42">
        <f t="shared" si="5"/>
        <v>-0.23692795194843286</v>
      </c>
    </row>
    <row r="44" spans="1:10" x14ac:dyDescent="0.25">
      <c r="A44" s="10" t="s">
        <v>38</v>
      </c>
      <c r="B44" s="3">
        <v>6081.0560000000005</v>
      </c>
      <c r="C44" s="3">
        <v>88.134000000000015</v>
      </c>
      <c r="D44" s="3">
        <f t="shared" si="1"/>
        <v>6169.1900000000005</v>
      </c>
      <c r="E44" s="3">
        <v>6367.1759999999995</v>
      </c>
      <c r="F44" s="3">
        <v>102</v>
      </c>
      <c r="G44" s="3">
        <f t="shared" si="2"/>
        <v>6469.1759999999995</v>
      </c>
      <c r="H44" s="4">
        <f t="shared" si="3"/>
        <v>4.7051038503838631</v>
      </c>
      <c r="I44" s="4">
        <f t="shared" si="4"/>
        <v>15.732861324800854</v>
      </c>
      <c r="J44" s="5">
        <f t="shared" si="5"/>
        <v>4.8626480948065947</v>
      </c>
    </row>
    <row r="45" spans="1:10" x14ac:dyDescent="0.25">
      <c r="A45" s="6" t="s">
        <v>76</v>
      </c>
      <c r="B45" s="7">
        <v>3888.6240000000003</v>
      </c>
      <c r="C45" s="7">
        <v>34.905000000000001</v>
      </c>
      <c r="D45" s="7">
        <f t="shared" si="1"/>
        <v>3923.5290000000005</v>
      </c>
      <c r="E45" s="7">
        <v>3940.0609999999997</v>
      </c>
      <c r="F45" s="7">
        <v>55.286999999999999</v>
      </c>
      <c r="G45" s="7">
        <f t="shared" si="2"/>
        <v>3995.3479999999995</v>
      </c>
      <c r="H45" s="8">
        <f t="shared" si="3"/>
        <v>1.3227558128530668</v>
      </c>
      <c r="I45" s="8">
        <f t="shared" si="4"/>
        <v>58.39278040395358</v>
      </c>
      <c r="J45" s="9">
        <f t="shared" si="5"/>
        <v>1.8304694574705331</v>
      </c>
    </row>
    <row r="46" spans="1:10" x14ac:dyDescent="0.25">
      <c r="A46" s="10" t="s">
        <v>39</v>
      </c>
      <c r="B46" s="3">
        <v>991.53300000000013</v>
      </c>
      <c r="C46" s="3">
        <v>12.917</v>
      </c>
      <c r="D46" s="3">
        <f t="shared" si="1"/>
        <v>1004.4500000000002</v>
      </c>
      <c r="E46" s="3">
        <v>3872.89</v>
      </c>
      <c r="F46" s="3">
        <v>38</v>
      </c>
      <c r="G46" s="3">
        <f t="shared" si="2"/>
        <v>3910.89</v>
      </c>
      <c r="H46" s="4">
        <f t="shared" si="3"/>
        <v>290.59617783775218</v>
      </c>
      <c r="I46" s="4">
        <f t="shared" si="4"/>
        <v>194.18595649144535</v>
      </c>
      <c r="J46" s="5">
        <f t="shared" si="5"/>
        <v>289.35636417940157</v>
      </c>
    </row>
    <row r="47" spans="1:10" x14ac:dyDescent="0.25">
      <c r="A47" s="6" t="s">
        <v>40</v>
      </c>
      <c r="B47" s="7">
        <v>8488.5330000000013</v>
      </c>
      <c r="C47" s="7">
        <v>1569.6</v>
      </c>
      <c r="D47" s="7">
        <f t="shared" si="1"/>
        <v>10058.133000000002</v>
      </c>
      <c r="E47" s="7">
        <v>8048.6489999999994</v>
      </c>
      <c r="F47" s="7">
        <v>418</v>
      </c>
      <c r="G47" s="7">
        <f t="shared" si="2"/>
        <v>8466.6489999999994</v>
      </c>
      <c r="H47" s="8">
        <f t="shared" si="3"/>
        <v>-5.1820968358137005</v>
      </c>
      <c r="I47" s="8">
        <f t="shared" si="4"/>
        <v>-73.369011213047912</v>
      </c>
      <c r="J47" s="9">
        <f t="shared" si="5"/>
        <v>-15.822856985486291</v>
      </c>
    </row>
    <row r="48" spans="1:10" x14ac:dyDescent="0.25">
      <c r="A48" s="10" t="s">
        <v>41</v>
      </c>
      <c r="B48" s="3">
        <v>8691.07</v>
      </c>
      <c r="C48" s="3">
        <v>960.34899999999993</v>
      </c>
      <c r="D48" s="3">
        <f t="shared" si="1"/>
        <v>9651.4189999999999</v>
      </c>
      <c r="E48" s="3">
        <v>13134.385</v>
      </c>
      <c r="F48" s="3">
        <v>2504.127</v>
      </c>
      <c r="G48" s="3">
        <f t="shared" si="2"/>
        <v>15638.512000000001</v>
      </c>
      <c r="H48" s="4">
        <f t="shared" si="3"/>
        <v>51.125062851869799</v>
      </c>
      <c r="I48" s="4">
        <f t="shared" si="4"/>
        <v>160.75176836754139</v>
      </c>
      <c r="J48" s="5">
        <f t="shared" si="5"/>
        <v>62.033292720997821</v>
      </c>
    </row>
    <row r="49" spans="1:10" x14ac:dyDescent="0.25">
      <c r="A49" s="6" t="s">
        <v>42</v>
      </c>
      <c r="B49" s="7">
        <v>181.46100000000001</v>
      </c>
      <c r="C49" s="7">
        <v>0</v>
      </c>
      <c r="D49" s="7">
        <f t="shared" si="1"/>
        <v>181.46100000000001</v>
      </c>
      <c r="E49" s="7">
        <v>0</v>
      </c>
      <c r="F49" s="7">
        <v>0</v>
      </c>
      <c r="G49" s="7">
        <f t="shared" si="2"/>
        <v>0</v>
      </c>
      <c r="H49" s="8">
        <f t="shared" si="3"/>
        <v>-100</v>
      </c>
      <c r="I49" s="8">
        <f t="shared" si="4"/>
        <v>0</v>
      </c>
      <c r="J49" s="9">
        <f t="shared" si="5"/>
        <v>-100</v>
      </c>
    </row>
    <row r="50" spans="1:10" x14ac:dyDescent="0.25">
      <c r="A50" s="10" t="s">
        <v>43</v>
      </c>
      <c r="B50" s="3">
        <v>1351.66</v>
      </c>
      <c r="C50" s="3">
        <v>9.2100000000000009</v>
      </c>
      <c r="D50" s="3">
        <f t="shared" si="1"/>
        <v>1360.8700000000001</v>
      </c>
      <c r="E50" s="3">
        <v>1380.1689999999999</v>
      </c>
      <c r="F50" s="3">
        <v>21</v>
      </c>
      <c r="G50" s="3">
        <f t="shared" si="2"/>
        <v>1401.1689999999999</v>
      </c>
      <c r="H50" s="4">
        <f t="shared" si="3"/>
        <v>2.1091842623144714</v>
      </c>
      <c r="I50" s="4">
        <f t="shared" si="4"/>
        <v>128.01302931596089</v>
      </c>
      <c r="J50" s="5">
        <f t="shared" si="5"/>
        <v>2.9612674245151815</v>
      </c>
    </row>
    <row r="51" spans="1:10" x14ac:dyDescent="0.25">
      <c r="A51" s="6" t="s">
        <v>44</v>
      </c>
      <c r="B51" s="7">
        <v>4463.6439999999984</v>
      </c>
      <c r="C51" s="7">
        <v>160.81100000000001</v>
      </c>
      <c r="D51" s="7">
        <f t="shared" si="1"/>
        <v>4624.4549999999981</v>
      </c>
      <c r="E51" s="7">
        <v>4509.4619999999995</v>
      </c>
      <c r="F51" s="7">
        <v>149.06100000000001</v>
      </c>
      <c r="G51" s="7">
        <f t="shared" si="2"/>
        <v>4658.5229999999992</v>
      </c>
      <c r="H51" s="8">
        <f t="shared" si="3"/>
        <v>1.0264707490113714</v>
      </c>
      <c r="I51" s="8">
        <f t="shared" si="4"/>
        <v>-7.3067140929414034</v>
      </c>
      <c r="J51" s="9">
        <f t="shared" si="5"/>
        <v>0.73669221562327092</v>
      </c>
    </row>
    <row r="52" spans="1:10" x14ac:dyDescent="0.25">
      <c r="A52" s="10" t="s">
        <v>45</v>
      </c>
      <c r="B52" s="3">
        <v>5722.8770000000004</v>
      </c>
      <c r="C52" s="3">
        <v>497.34899999999999</v>
      </c>
      <c r="D52" s="3">
        <f t="shared" si="1"/>
        <v>6220.2260000000006</v>
      </c>
      <c r="E52" s="3">
        <v>5899.6379999999999</v>
      </c>
      <c r="F52" s="3">
        <v>456.57</v>
      </c>
      <c r="G52" s="3">
        <f t="shared" si="2"/>
        <v>6356.2079999999996</v>
      </c>
      <c r="H52" s="4">
        <f t="shared" si="3"/>
        <v>3.088673756224352</v>
      </c>
      <c r="I52" s="4">
        <f t="shared" si="4"/>
        <v>-8.1992725430231079</v>
      </c>
      <c r="J52" s="5">
        <f t="shared" si="5"/>
        <v>2.1861263561806119</v>
      </c>
    </row>
    <row r="53" spans="1:10" x14ac:dyDescent="0.25">
      <c r="A53" s="6" t="s">
        <v>46</v>
      </c>
      <c r="B53" s="7">
        <v>3275.7740000000003</v>
      </c>
      <c r="C53" s="7">
        <v>0.76200000000000001</v>
      </c>
      <c r="D53" s="7">
        <f t="shared" si="1"/>
        <v>3276.5360000000005</v>
      </c>
      <c r="E53" s="7">
        <v>4000.203</v>
      </c>
      <c r="F53" s="7">
        <v>0</v>
      </c>
      <c r="G53" s="7">
        <f t="shared" si="2"/>
        <v>4000.203</v>
      </c>
      <c r="H53" s="8">
        <f t="shared" si="3"/>
        <v>22.114742958458049</v>
      </c>
      <c r="I53" s="8">
        <f t="shared" si="4"/>
        <v>-100</v>
      </c>
      <c r="J53" s="9">
        <f t="shared" si="5"/>
        <v>22.086343626317532</v>
      </c>
    </row>
    <row r="54" spans="1:10" x14ac:dyDescent="0.25">
      <c r="A54" s="10" t="s">
        <v>47</v>
      </c>
      <c r="B54" s="3">
        <v>614.702</v>
      </c>
      <c r="C54" s="3">
        <v>1107.1380000000001</v>
      </c>
      <c r="D54" s="3">
        <f t="shared" si="1"/>
        <v>1721.8400000000001</v>
      </c>
      <c r="E54" s="3">
        <v>678.33699999999999</v>
      </c>
      <c r="F54" s="3">
        <v>1347.2874999999999</v>
      </c>
      <c r="G54" s="3">
        <f t="shared" si="2"/>
        <v>2025.6244999999999</v>
      </c>
      <c r="H54" s="4">
        <f t="shared" si="3"/>
        <v>10.352170645288284</v>
      </c>
      <c r="I54" s="4">
        <f t="shared" si="4"/>
        <v>21.691017741239101</v>
      </c>
      <c r="J54" s="5">
        <f t="shared" si="5"/>
        <v>17.6430156112066</v>
      </c>
    </row>
    <row r="55" spans="1:10" x14ac:dyDescent="0.25">
      <c r="A55" s="6" t="s">
        <v>48</v>
      </c>
      <c r="B55" s="7">
        <v>87.399000000000001</v>
      </c>
      <c r="C55" s="7">
        <v>0</v>
      </c>
      <c r="D55" s="7">
        <f t="shared" si="1"/>
        <v>87.399000000000001</v>
      </c>
      <c r="E55" s="7">
        <v>0</v>
      </c>
      <c r="F55" s="7">
        <v>0</v>
      </c>
      <c r="G55" s="7">
        <f t="shared" si="2"/>
        <v>0</v>
      </c>
      <c r="H55" s="8">
        <f t="shared" si="3"/>
        <v>-100</v>
      </c>
      <c r="I55" s="8">
        <f t="shared" si="4"/>
        <v>0</v>
      </c>
      <c r="J55" s="9">
        <f t="shared" si="5"/>
        <v>-100</v>
      </c>
    </row>
    <row r="56" spans="1:10" x14ac:dyDescent="0.25">
      <c r="A56" s="10" t="s">
        <v>49</v>
      </c>
      <c r="B56" s="3">
        <v>0</v>
      </c>
      <c r="C56" s="3">
        <v>0</v>
      </c>
      <c r="D56" s="3">
        <f t="shared" si="1"/>
        <v>0</v>
      </c>
      <c r="E56" s="3">
        <v>145</v>
      </c>
      <c r="F56" s="3">
        <v>5</v>
      </c>
      <c r="G56" s="3">
        <f>+E56+F56</f>
        <v>150</v>
      </c>
      <c r="H56" s="4">
        <f t="shared" si="3"/>
        <v>0</v>
      </c>
      <c r="I56" s="4">
        <f t="shared" si="4"/>
        <v>0</v>
      </c>
      <c r="J56" s="5">
        <f t="shared" si="5"/>
        <v>0</v>
      </c>
    </row>
    <row r="57" spans="1:10" x14ac:dyDescent="0.25">
      <c r="A57" s="6" t="s">
        <v>50</v>
      </c>
      <c r="B57" s="7">
        <v>13370.856</v>
      </c>
      <c r="C57" s="7">
        <v>78.421000000000006</v>
      </c>
      <c r="D57" s="7">
        <f t="shared" si="1"/>
        <v>13449.277</v>
      </c>
      <c r="E57" s="7">
        <v>12309.92</v>
      </c>
      <c r="F57" s="7">
        <v>85</v>
      </c>
      <c r="G57" s="7">
        <f t="shared" si="2"/>
        <v>12394.92</v>
      </c>
      <c r="H57" s="8">
        <f t="shared" si="3"/>
        <v>-7.9346901948536415</v>
      </c>
      <c r="I57" s="8">
        <f t="shared" si="4"/>
        <v>8.3893344894862256</v>
      </c>
      <c r="J57" s="9">
        <f t="shared" si="5"/>
        <v>-7.8395069117841807</v>
      </c>
    </row>
    <row r="58" spans="1:10" x14ac:dyDescent="0.25">
      <c r="A58" s="10" t="s">
        <v>59</v>
      </c>
      <c r="B58" s="3">
        <v>628.1930000000001</v>
      </c>
      <c r="C58" s="3">
        <v>482.55700000000002</v>
      </c>
      <c r="D58" s="3">
        <f t="shared" si="1"/>
        <v>1110.75</v>
      </c>
      <c r="E58" s="3">
        <v>600.98500000000001</v>
      </c>
      <c r="F58" s="3">
        <v>603.65499999999997</v>
      </c>
      <c r="G58" s="3">
        <f t="shared" si="2"/>
        <v>1204.6399999999999</v>
      </c>
      <c r="H58" s="4">
        <f t="shared" si="3"/>
        <v>-4.3311530055253842</v>
      </c>
      <c r="I58" s="4">
        <f t="shared" si="4"/>
        <v>25.09506648955459</v>
      </c>
      <c r="J58" s="5">
        <f t="shared" si="5"/>
        <v>8.4528471753319714</v>
      </c>
    </row>
    <row r="59" spans="1:10" x14ac:dyDescent="0.25">
      <c r="A59" s="6" t="s">
        <v>60</v>
      </c>
      <c r="B59" s="7">
        <v>0</v>
      </c>
      <c r="C59" s="7">
        <v>524.57100000000003</v>
      </c>
      <c r="D59" s="7">
        <f t="shared" si="1"/>
        <v>524.57100000000003</v>
      </c>
      <c r="E59" s="7">
        <v>0</v>
      </c>
      <c r="F59" s="7">
        <v>531.61199999999997</v>
      </c>
      <c r="G59" s="7">
        <f t="shared" si="2"/>
        <v>531.61199999999997</v>
      </c>
      <c r="H59" s="8">
        <f t="shared" si="3"/>
        <v>0</v>
      </c>
      <c r="I59" s="8">
        <f t="shared" si="4"/>
        <v>1.34223965869252</v>
      </c>
      <c r="J59" s="9">
        <f t="shared" si="5"/>
        <v>1.34223965869252</v>
      </c>
    </row>
    <row r="60" spans="1:10" x14ac:dyDescent="0.25">
      <c r="A60" s="11" t="s">
        <v>51</v>
      </c>
      <c r="B60" s="22">
        <f>+B61-SUM(B6+B10+B32+B20+B58+B59)</f>
        <v>739724.06700000004</v>
      </c>
      <c r="C60" s="22">
        <f t="shared" ref="C60:D60" si="6">+C61-SUM(C6+C10+C32+C20+C58+C59)</f>
        <v>2381450.3929999997</v>
      </c>
      <c r="D60" s="22">
        <f t="shared" si="6"/>
        <v>3121174.46</v>
      </c>
      <c r="E60" s="22">
        <f>+E61-SUM(E6+E10+E32+E20+E58+E59+E5)</f>
        <v>760897.22500000009</v>
      </c>
      <c r="F60" s="22">
        <f t="shared" ref="F60:G60" si="7">+F61-SUM(F6+F10+F32+F20+F58+F59+F5)</f>
        <v>2711678.1784999995</v>
      </c>
      <c r="G60" s="22">
        <f t="shared" si="7"/>
        <v>3472575.4035000009</v>
      </c>
      <c r="H60" s="23">
        <f>+IFERROR(((E60-B60)/B60)*100,0)</f>
        <v>2.8623048707701506</v>
      </c>
      <c r="I60" s="23">
        <f t="shared" si="4"/>
        <v>13.866666568855118</v>
      </c>
      <c r="J60" s="23">
        <f t="shared" si="5"/>
        <v>11.258612679407898</v>
      </c>
    </row>
    <row r="61" spans="1:10" x14ac:dyDescent="0.25">
      <c r="A61" s="14" t="s">
        <v>52</v>
      </c>
      <c r="B61" s="24">
        <f>SUM(B4:B59)</f>
        <v>884810.61800000002</v>
      </c>
      <c r="C61" s="24">
        <f t="shared" ref="C61:F61" si="8">SUM(C4:C59)</f>
        <v>2596399.8299999996</v>
      </c>
      <c r="D61" s="24">
        <f t="shared" si="8"/>
        <v>3481210.4479999999</v>
      </c>
      <c r="E61" s="24">
        <f t="shared" si="8"/>
        <v>915789.60100000002</v>
      </c>
      <c r="F61" s="24">
        <f t="shared" si="8"/>
        <v>2906103.5904999995</v>
      </c>
      <c r="G61" s="24">
        <f>SUM(G4:G59)</f>
        <v>3821893.1915000011</v>
      </c>
      <c r="H61" s="25">
        <f>+IFERROR(((E61-B61)/B61)*100,0)</f>
        <v>3.5011992814941566</v>
      </c>
      <c r="I61" s="25">
        <f t="shared" ref="I61" si="9">+IFERROR(((F61-C61)/C61)*100,0)</f>
        <v>11.92819984509088</v>
      </c>
      <c r="J61" s="25">
        <f t="shared" ref="J61" si="10">+IFERROR(((G61-D61)/D61)*100,0)</f>
        <v>9.7863300305710581</v>
      </c>
    </row>
    <row r="62" spans="1:10" x14ac:dyDescent="0.25">
      <c r="A62" s="26"/>
      <c r="B62" s="27"/>
      <c r="C62" s="27"/>
      <c r="D62" s="27"/>
      <c r="E62" s="27"/>
      <c r="F62" s="27"/>
      <c r="G62" s="27"/>
      <c r="H62" s="27"/>
      <c r="I62" s="27"/>
      <c r="J62" s="28"/>
    </row>
    <row r="63" spans="1:10" x14ac:dyDescent="0.25">
      <c r="A63" s="26" t="s">
        <v>68</v>
      </c>
      <c r="B63" s="27"/>
      <c r="C63" s="27"/>
      <c r="D63" s="27"/>
      <c r="E63" s="27"/>
      <c r="F63" s="27"/>
      <c r="G63" s="27"/>
      <c r="H63" s="27"/>
      <c r="I63" s="27"/>
      <c r="J63" s="28"/>
    </row>
    <row r="64" spans="1:10" ht="15.75" thickBot="1" x14ac:dyDescent="0.3">
      <c r="A64" s="29"/>
      <c r="B64" s="30"/>
      <c r="C64" s="30"/>
      <c r="D64" s="30"/>
      <c r="E64" s="30"/>
      <c r="F64" s="30"/>
      <c r="G64" s="30"/>
      <c r="H64" s="30"/>
      <c r="I64" s="30"/>
      <c r="J64" s="31"/>
    </row>
    <row r="65" spans="1:10" ht="45.75" customHeight="1" x14ac:dyDescent="0.25">
      <c r="A65" s="49" t="s">
        <v>73</v>
      </c>
      <c r="B65" s="49"/>
      <c r="C65" s="49"/>
      <c r="D65" s="49"/>
      <c r="E65" s="49"/>
      <c r="F65" s="49"/>
      <c r="G65" s="49"/>
      <c r="H65" s="49"/>
      <c r="I65" s="49"/>
      <c r="J65" s="49"/>
    </row>
    <row r="67" spans="1:10" x14ac:dyDescent="0.25">
      <c r="B67" s="38"/>
      <c r="C67" s="38"/>
      <c r="D67" s="38"/>
      <c r="E67" s="38"/>
      <c r="F67" s="38"/>
      <c r="G67" s="38"/>
    </row>
    <row r="68" spans="1:10" x14ac:dyDescent="0.25">
      <c r="B68" s="38"/>
      <c r="C68" s="38"/>
      <c r="D68" s="38"/>
      <c r="E68" s="38"/>
      <c r="F68" s="38"/>
      <c r="G68" s="38"/>
    </row>
  </sheetData>
  <mergeCells count="6">
    <mergeCell ref="A65:J65"/>
    <mergeCell ref="A1:J1"/>
    <mergeCell ref="A2:A3"/>
    <mergeCell ref="B2:D2"/>
    <mergeCell ref="E2:G2"/>
    <mergeCell ref="H2:J2"/>
  </mergeCells>
  <conditionalFormatting sqref="H8:J59">
    <cfRule type="cellIs" dxfId="5" priority="1" operator="equal">
      <formula>0</formula>
    </cfRule>
  </conditionalFormatting>
  <conditionalFormatting sqref="H4:J5">
    <cfRule type="cellIs" dxfId="4" priority="5" operator="equal">
      <formula>0</formula>
    </cfRule>
  </conditionalFormatting>
  <conditionalFormatting sqref="B4:G5">
    <cfRule type="cellIs" dxfId="3" priority="6" operator="equal">
      <formula>0</formula>
    </cfRule>
  </conditionalFormatting>
  <conditionalFormatting sqref="B6:G7">
    <cfRule type="cellIs" dxfId="2" priority="4" operator="equal">
      <formula>0</formula>
    </cfRule>
  </conditionalFormatting>
  <conditionalFormatting sqref="H6:J7">
    <cfRule type="cellIs" dxfId="1" priority="3" operator="equal">
      <formula>0</formula>
    </cfRule>
  </conditionalFormatting>
  <conditionalFormatting sqref="B8:G59">
    <cfRule type="cellIs" dxfId="0"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ignoredErrors>
    <ignoredError sqref="G56 D5 G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0B0406-A0AF-4E8A-B922-37CA839A3930}"/>
</file>

<file path=customXml/itemProps2.xml><?xml version="1.0" encoding="utf-8"?>
<ds:datastoreItem xmlns:ds="http://schemas.openxmlformats.org/officeDocument/2006/customXml" ds:itemID="{CFE01ABB-B68D-473D-9544-5083E02F2570}"/>
</file>

<file path=customXml/itemProps3.xml><?xml version="1.0" encoding="utf-8"?>
<ds:datastoreItem xmlns:ds="http://schemas.openxmlformats.org/officeDocument/2006/customXml" ds:itemID="{D0ADE2E8-BFFA-458A-AF04-16B22579F1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TÜM UÇAK</vt:lpstr>
      <vt:lpstr>YOLCU</vt:lpstr>
      <vt:lpstr>TİCARİ UÇAK</vt:lpstr>
      <vt:lpstr>YÜK </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Sevil KAPLAN</cp:lastModifiedBy>
  <cp:lastPrinted>2019-01-04T08:42:10Z</cp:lastPrinted>
  <dcterms:created xsi:type="dcterms:W3CDTF">2017-03-06T11:35:15Z</dcterms:created>
  <dcterms:modified xsi:type="dcterms:W3CDTF">2019-01-04T08:42:14Z</dcterms:modified>
</cp:coreProperties>
</file>